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60" windowWidth="12120" windowHeight="9120" activeTab="0"/>
  </bookViews>
  <sheets>
    <sheet name="Set 1" sheetId="1" r:id="rId1"/>
    <sheet name="Set 2" sheetId="2" r:id="rId2"/>
    <sheet name="Set 3" sheetId="3" r:id="rId3"/>
    <sheet name="Set 4" sheetId="4" r:id="rId4"/>
  </sheets>
  <definedNames/>
  <calcPr fullCalcOnLoad="1"/>
</workbook>
</file>

<file path=xl/sharedStrings.xml><?xml version="1.0" encoding="utf-8"?>
<sst xmlns="http://schemas.openxmlformats.org/spreadsheetml/2006/main" count="56" uniqueCount="21">
  <si>
    <t>Mental Questions</t>
  </si>
  <si>
    <t>1.</t>
  </si>
  <si>
    <t>7.</t>
  </si>
  <si>
    <t>2.</t>
  </si>
  <si>
    <t>8.</t>
  </si>
  <si>
    <t>3.</t>
  </si>
  <si>
    <t>9.</t>
  </si>
  <si>
    <t>4.</t>
  </si>
  <si>
    <t>10.</t>
  </si>
  <si>
    <t>5.</t>
  </si>
  <si>
    <t>6.</t>
  </si>
  <si>
    <t>Level B</t>
  </si>
  <si>
    <t>How much do I pay?</t>
  </si>
  <si>
    <t>How much money has he left?</t>
  </si>
  <si>
    <t>I have?</t>
  </si>
  <si>
    <t xml:space="preserve">in another how much did he spent </t>
  </si>
  <si>
    <t>altogether?</t>
  </si>
  <si>
    <t>10</t>
  </si>
  <si>
    <t>long.  How much is left?</t>
  </si>
  <si>
    <t>How much has she now?</t>
  </si>
  <si>
    <t>do 10 panels cost?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</si>
</sst>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E+00"/>
    <numFmt numFmtId="167" formatCode="#&quot; &quot;???/???"/>
    <numFmt numFmtId="168" formatCode="0.00000"/>
    <numFmt numFmtId="169" formatCode="0.000000"/>
    <numFmt numFmtId="170" formatCode=";;;"/>
    <numFmt numFmtId="171" formatCode="#,##0.00_ ;[Red]\-#,##0.00\ "/>
    <numFmt numFmtId="172" formatCode="0.000"/>
  </numFmts>
  <fonts count="24">
    <font>
      <sz val="10"/>
      <name val="Arial"/>
      <family val="0"/>
    </font>
    <font>
      <b/>
      <sz val="18"/>
      <color indexed="9"/>
      <name val="Arial"/>
      <family val="2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0"/>
      <color indexed="60"/>
      <name val="Arial"/>
      <family val="0"/>
    </font>
    <font>
      <sz val="14"/>
      <color indexed="13"/>
      <name val="Arial"/>
      <family val="0"/>
    </font>
    <font>
      <sz val="10"/>
      <color indexed="13"/>
      <name val="Arial"/>
      <family val="0"/>
    </font>
    <font>
      <sz val="8"/>
      <color indexed="9"/>
      <name val="Arial"/>
      <family val="2"/>
    </font>
    <font>
      <sz val="14"/>
      <color indexed="12"/>
      <name val="Arial"/>
      <family val="0"/>
    </font>
    <font>
      <b/>
      <sz val="10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6"/>
      <color indexed="9"/>
      <name val="Arial"/>
      <family val="2"/>
    </font>
    <font>
      <sz val="16"/>
      <color indexed="12"/>
      <name val="Arial"/>
      <family val="2"/>
    </font>
    <font>
      <sz val="16"/>
      <color indexed="18"/>
      <name val="Arial"/>
      <family val="2"/>
    </font>
    <font>
      <sz val="16"/>
      <color indexed="13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8"/>
      <color indexed="9"/>
      <name val="Arial"/>
      <family val="2"/>
    </font>
    <font>
      <sz val="18"/>
      <color indexed="18"/>
      <name val="Arial"/>
      <family val="2"/>
    </font>
    <font>
      <sz val="18"/>
      <color indexed="13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49" fontId="2" fillId="2" borderId="0" xfId="0" applyNumberFormat="1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22" fontId="2" fillId="2" borderId="0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 vertical="center"/>
    </xf>
    <xf numFmtId="1" fontId="2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Alignment="1">
      <alignment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>
      <alignment horizontal="center" vertical="center"/>
    </xf>
    <xf numFmtId="49" fontId="2" fillId="2" borderId="0" xfId="0" applyNumberFormat="1" applyFont="1" applyFill="1" applyAlignment="1" applyProtection="1">
      <alignment/>
      <protection hidden="1"/>
    </xf>
    <xf numFmtId="49" fontId="8" fillId="2" borderId="0" xfId="0" applyNumberFormat="1" applyFont="1" applyFill="1" applyAlignment="1" applyProtection="1">
      <alignment/>
      <protection hidden="1"/>
    </xf>
    <xf numFmtId="0" fontId="2" fillId="2" borderId="0" xfId="0" applyNumberFormat="1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49" fontId="3" fillId="2" borderId="0" xfId="0" applyNumberFormat="1" applyFont="1" applyFill="1" applyBorder="1" applyAlignment="1" applyProtection="1">
      <alignment/>
      <protection hidden="1"/>
    </xf>
    <xf numFmtId="49" fontId="8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170" fontId="5" fillId="2" borderId="0" xfId="0" applyNumberFormat="1" applyFont="1" applyFill="1" applyAlignment="1" applyProtection="1">
      <alignment/>
      <protection hidden="1"/>
    </xf>
    <xf numFmtId="170" fontId="3" fillId="2" borderId="0" xfId="0" applyNumberFormat="1" applyFont="1" applyFill="1" applyAlignment="1" applyProtection="1">
      <alignment/>
      <protection hidden="1"/>
    </xf>
    <xf numFmtId="165" fontId="2" fillId="2" borderId="0" xfId="0" applyNumberFormat="1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/>
      <protection locked="0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49" fontId="13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1" fontId="15" fillId="2" borderId="0" xfId="0" applyNumberFormat="1" applyFont="1" applyFill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left" vertical="top"/>
      <protection hidden="1"/>
    </xf>
    <xf numFmtId="0" fontId="13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165" fontId="13" fillId="2" borderId="0" xfId="0" applyNumberFormat="1" applyFont="1" applyFill="1" applyBorder="1" applyAlignment="1" applyProtection="1">
      <alignment horizontal="center"/>
      <protection hidden="1"/>
    </xf>
    <xf numFmtId="49" fontId="13" fillId="2" borderId="0" xfId="0" applyNumberFormat="1" applyFont="1" applyFill="1" applyAlignment="1" applyProtection="1">
      <alignment/>
      <protection hidden="1"/>
    </xf>
    <xf numFmtId="0" fontId="13" fillId="2" borderId="0" xfId="0" applyNumberFormat="1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2" fillId="2" borderId="0" xfId="0" applyFont="1" applyFill="1" applyAlignment="1">
      <alignment/>
    </xf>
    <xf numFmtId="49" fontId="19" fillId="2" borderId="0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1" fontId="20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/>
      <protection hidden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2" fillId="2" borderId="0" xfId="0" applyFont="1" applyFill="1" applyBorder="1" applyAlignment="1" applyProtection="1">
      <alignment/>
      <protection hidden="1"/>
    </xf>
    <xf numFmtId="1" fontId="20" fillId="2" borderId="0" xfId="0" applyNumberFormat="1" applyFont="1" applyFill="1" applyBorder="1" applyAlignment="1" applyProtection="1">
      <alignment/>
      <protection locked="0"/>
    </xf>
    <xf numFmtId="49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/>
    </xf>
    <xf numFmtId="13" fontId="21" fillId="2" borderId="0" xfId="0" applyNumberFormat="1" applyFont="1" applyFill="1" applyBorder="1" applyAlignment="1" applyProtection="1">
      <alignment horizontal="left" vertical="center"/>
      <protection locked="0"/>
    </xf>
    <xf numFmtId="13" fontId="20" fillId="2" borderId="0" xfId="0" applyNumberFormat="1" applyFont="1" applyFill="1" applyAlignment="1" applyProtection="1">
      <alignment horizontal="left" vertical="center"/>
      <protection locked="0"/>
    </xf>
    <xf numFmtId="1" fontId="19" fillId="2" borderId="0" xfId="0" applyNumberFormat="1" applyFont="1" applyFill="1" applyBorder="1" applyAlignment="1" applyProtection="1">
      <alignment horizontal="center"/>
      <protection hidden="1"/>
    </xf>
    <xf numFmtId="0" fontId="23" fillId="2" borderId="0" xfId="0" applyFont="1" applyFill="1" applyAlignment="1">
      <alignment vertical="center"/>
    </xf>
    <xf numFmtId="13" fontId="22" fillId="2" borderId="0" xfId="0" applyNumberFormat="1" applyFont="1" applyFill="1" applyAlignment="1" applyProtection="1">
      <alignment horizontal="left" vertical="center"/>
      <protection locked="0"/>
    </xf>
    <xf numFmtId="1" fontId="22" fillId="2" borderId="0" xfId="0" applyNumberFormat="1" applyFont="1" applyFill="1" applyBorder="1" applyAlignment="1" applyProtection="1">
      <alignment/>
      <protection hidden="1"/>
    </xf>
    <xf numFmtId="1" fontId="22" fillId="2" borderId="0" xfId="0" applyNumberFormat="1" applyFont="1" applyFill="1" applyBorder="1" applyAlignment="1" applyProtection="1">
      <alignment horizontal="center"/>
      <protection locked="0"/>
    </xf>
    <xf numFmtId="1" fontId="22" fillId="2" borderId="0" xfId="0" applyNumberFormat="1" applyFont="1" applyFill="1" applyBorder="1" applyAlignment="1" applyProtection="1">
      <alignment/>
      <protection locked="0"/>
    </xf>
    <xf numFmtId="1" fontId="20" fillId="2" borderId="0" xfId="0" applyNumberFormat="1" applyFont="1" applyFill="1" applyBorder="1" applyAlignment="1" applyProtection="1">
      <alignment/>
      <protection locked="0"/>
    </xf>
    <xf numFmtId="1" fontId="20" fillId="2" borderId="0" xfId="0" applyNumberFormat="1" applyFont="1" applyFill="1" applyBorder="1" applyAlignment="1" applyProtection="1">
      <alignment horizontal="left"/>
      <protection locked="0"/>
    </xf>
    <xf numFmtId="1" fontId="20" fillId="2" borderId="0" xfId="0" applyNumberFormat="1" applyFont="1" applyFill="1" applyAlignment="1" applyProtection="1">
      <alignment/>
      <protection locked="0"/>
    </xf>
    <xf numFmtId="0" fontId="20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 vertical="top"/>
      <protection hidden="1"/>
    </xf>
    <xf numFmtId="0" fontId="19" fillId="2" borderId="0" xfId="0" applyFont="1" applyFill="1" applyAlignment="1" applyProtection="1">
      <alignment/>
      <protection hidden="1"/>
    </xf>
    <xf numFmtId="0" fontId="22" fillId="2" borderId="0" xfId="0" applyFont="1" applyFill="1" applyAlignment="1" applyProtection="1">
      <alignment/>
      <protection hidden="1"/>
    </xf>
    <xf numFmtId="1" fontId="20" fillId="2" borderId="0" xfId="0" applyNumberFormat="1" applyFont="1" applyFill="1" applyAlignment="1" applyProtection="1">
      <alignment horizontal="center"/>
      <protection locked="0"/>
    </xf>
    <xf numFmtId="0" fontId="23" fillId="2" borderId="0" xfId="0" applyFont="1" applyFill="1" applyAlignment="1">
      <alignment horizontal="center"/>
    </xf>
    <xf numFmtId="0" fontId="19" fillId="2" borderId="0" xfId="0" applyFont="1" applyFill="1" applyAlignment="1" applyProtection="1">
      <alignment vertical="center"/>
      <protection hidden="1"/>
    </xf>
    <xf numFmtId="1" fontId="20" fillId="2" borderId="0" xfId="0" applyNumberFormat="1" applyFont="1" applyFill="1" applyAlignment="1">
      <alignment horizontal="left"/>
    </xf>
    <xf numFmtId="1" fontId="19" fillId="2" borderId="0" xfId="0" applyNumberFormat="1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/>
      <protection hidden="1"/>
    </xf>
    <xf numFmtId="0" fontId="20" fillId="2" borderId="0" xfId="0" applyFont="1" applyFill="1" applyAlignment="1">
      <alignment horizontal="left"/>
    </xf>
    <xf numFmtId="1" fontId="21" fillId="2" borderId="0" xfId="0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13" fontId="20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1" fontId="21" fillId="2" borderId="0" xfId="0" applyNumberFormat="1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/>
      <protection hidden="1"/>
    </xf>
    <xf numFmtId="1" fontId="19" fillId="2" borderId="0" xfId="0" applyNumberFormat="1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left" vertical="top"/>
      <protection hidden="1"/>
    </xf>
    <xf numFmtId="0" fontId="23" fillId="0" borderId="0" xfId="0" applyFont="1" applyAlignment="1">
      <alignment/>
    </xf>
    <xf numFmtId="0" fontId="15" fillId="2" borderId="0" xfId="0" applyFont="1" applyFill="1" applyAlignment="1" applyProtection="1">
      <alignment horizontal="right"/>
      <protection hidden="1"/>
    </xf>
    <xf numFmtId="0" fontId="16" fillId="2" borderId="0" xfId="0" applyFont="1" applyFill="1" applyAlignment="1" applyProtection="1">
      <alignment horizontal="right"/>
      <protection hidden="1"/>
    </xf>
    <xf numFmtId="1" fontId="20" fillId="2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>
      <alignment/>
    </xf>
    <xf numFmtId="1" fontId="21" fillId="2" borderId="0" xfId="0" applyNumberFormat="1" applyFont="1" applyFill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1" fontId="2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1" fillId="2" borderId="1" xfId="0" applyFont="1" applyFill="1" applyBorder="1" applyAlignment="1" applyProtection="1">
      <alignment vertical="center"/>
      <protection hidden="1"/>
    </xf>
    <xf numFmtId="1" fontId="20" fillId="2" borderId="0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164" fontId="15" fillId="2" borderId="0" xfId="0" applyNumberFormat="1" applyFont="1" applyFill="1" applyBorder="1" applyAlignment="1" applyProtection="1">
      <alignment horizontal="center"/>
      <protection hidden="1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1" fontId="20" fillId="2" borderId="0" xfId="0" applyNumberFormat="1" applyFont="1" applyFill="1" applyAlignment="1" applyProtection="1">
      <alignment horizontal="left"/>
      <protection locked="0"/>
    </xf>
    <xf numFmtId="0" fontId="23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2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>
      <alignment horizontal="center"/>
    </xf>
    <xf numFmtId="1" fontId="20" fillId="2" borderId="0" xfId="0" applyNumberFormat="1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1" fontId="21" fillId="2" borderId="0" xfId="0" applyNumberFormat="1" applyFont="1" applyFill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center"/>
      <protection/>
    </xf>
    <xf numFmtId="0" fontId="20" fillId="2" borderId="0" xfId="0" applyFont="1" applyFill="1" applyAlignment="1" applyProtection="1">
      <alignment horizontal="center"/>
      <protection/>
    </xf>
    <xf numFmtId="1" fontId="20" fillId="2" borderId="0" xfId="0" applyNumberFormat="1" applyFont="1" applyFill="1" applyBorder="1" applyAlignment="1" applyProtection="1">
      <alignment horizontal="center"/>
      <protection/>
    </xf>
    <xf numFmtId="1" fontId="20" fillId="2" borderId="0" xfId="0" applyNumberFormat="1" applyFont="1" applyFill="1" applyBorder="1" applyAlignment="1" applyProtection="1">
      <alignment horizontal="center" vertical="center"/>
      <protection/>
    </xf>
    <xf numFmtId="1" fontId="20" fillId="2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>
      <alignment horizontal="left"/>
    </xf>
    <xf numFmtId="1" fontId="20" fillId="2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9999"/>
      <rgbColor rgb="0099CC00"/>
      <rgbColor rgb="00FFB81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AO104"/>
  <sheetViews>
    <sheetView showRowColHeaders="0" tabSelected="1" workbookViewId="0" topLeftCell="A2">
      <selection activeCell="A2" sqref="A2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3.7109375" style="2" hidden="1" customWidth="1"/>
    <col min="5" max="7" width="3.7109375" style="1" customWidth="1"/>
    <col min="8" max="8" width="1.7109375" style="1" customWidth="1"/>
    <col min="9" max="18" width="3.7109375" style="1" customWidth="1"/>
    <col min="19" max="19" width="4.7109375" style="1" customWidth="1"/>
    <col min="20" max="21" width="3.7109375" style="1" customWidth="1"/>
    <col min="22" max="22" width="9.7109375" style="1" customWidth="1"/>
    <col min="23" max="23" width="5.7109375" style="1" customWidth="1"/>
    <col min="24" max="25" width="3.7109375" style="2" hidden="1" customWidth="1"/>
    <col min="26" max="41" width="3.7109375" style="1" customWidth="1"/>
    <col min="42" max="42" width="0.9921875" style="1" customWidth="1"/>
    <col min="43" max="16384" width="3.7109375" style="1" customWidth="1"/>
  </cols>
  <sheetData>
    <row r="1" ht="12.75" hidden="1"/>
    <row r="2" spans="1:41" ht="49.5" customHeight="1" thickBot="1">
      <c r="A2" s="3"/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7" t="s">
        <v>11</v>
      </c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s="7" customFormat="1" ht="24.75" customHeight="1">
      <c r="A3" s="3"/>
      <c r="B3" s="4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9"/>
      <c r="T3" s="39"/>
      <c r="U3" s="3"/>
      <c r="V3" s="3"/>
      <c r="W3" s="6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9"/>
      <c r="AM3" s="39"/>
      <c r="AN3" s="43"/>
      <c r="AO3" s="40"/>
    </row>
    <row r="4" spans="1:41" s="7" customFormat="1" ht="23.25">
      <c r="A4" s="3"/>
      <c r="B4" s="64" t="s">
        <v>1</v>
      </c>
      <c r="C4" s="65">
        <f ca="1">INT(RAND()*(80-20)+20)</f>
        <v>42</v>
      </c>
      <c r="D4" s="65">
        <f ca="1">INT(RAND()*(9-2)+2)</f>
        <v>2</v>
      </c>
      <c r="E4" s="66" t="str">
        <f>"What is "&amp;C4&amp;" take away "&amp;D4&amp;" ?"</f>
        <v>What is 42 take away 2 ?</v>
      </c>
      <c r="F4" s="66"/>
      <c r="G4" s="66"/>
      <c r="H4" s="66"/>
      <c r="I4" s="66"/>
      <c r="J4" s="66"/>
      <c r="K4" s="67"/>
      <c r="L4" s="67"/>
      <c r="M4" s="67"/>
      <c r="N4" s="67"/>
      <c r="O4" s="67"/>
      <c r="P4" s="67"/>
      <c r="Q4" s="67"/>
      <c r="R4" s="67"/>
      <c r="S4" s="68"/>
      <c r="T4" s="157">
        <f>C4-D4</f>
        <v>40</v>
      </c>
      <c r="U4" s="152"/>
      <c r="V4" s="66"/>
      <c r="W4" s="64" t="s">
        <v>10</v>
      </c>
      <c r="X4" s="65">
        <f ca="1">INT(RAND()*(30-10)+10)</f>
        <v>14</v>
      </c>
      <c r="Y4" s="65">
        <f ca="1">INT(RAND()*(30-10)+10)</f>
        <v>14</v>
      </c>
      <c r="Z4" s="66" t="str">
        <f>X4&amp;" + "&amp;Y4</f>
        <v>14 + 14</v>
      </c>
      <c r="AA4" s="66"/>
      <c r="AB4" s="66"/>
      <c r="AC4" s="66"/>
      <c r="AD4" s="66"/>
      <c r="AE4" s="66"/>
      <c r="AF4" s="66"/>
      <c r="AG4" s="66"/>
      <c r="AH4" s="66"/>
      <c r="AI4" s="66"/>
      <c r="AJ4" s="67"/>
      <c r="AK4" s="70"/>
      <c r="AL4" s="68"/>
      <c r="AM4" s="129">
        <f>Y4+X4</f>
        <v>28</v>
      </c>
      <c r="AN4" s="130"/>
      <c r="AO4" s="131"/>
    </row>
    <row r="5" spans="1:41" s="7" customFormat="1" ht="23.25">
      <c r="A5" s="3"/>
      <c r="B5" s="64"/>
      <c r="C5" s="67"/>
      <c r="D5" s="67"/>
      <c r="E5" s="66"/>
      <c r="F5" s="66"/>
      <c r="G5" s="66"/>
      <c r="H5" s="66"/>
      <c r="I5" s="66"/>
      <c r="J5" s="66"/>
      <c r="K5" s="66"/>
      <c r="L5" s="66"/>
      <c r="M5" s="66"/>
      <c r="N5" s="66"/>
      <c r="O5" s="73"/>
      <c r="P5" s="73"/>
      <c r="Q5" s="73"/>
      <c r="R5" s="73"/>
      <c r="S5" s="74"/>
      <c r="T5" s="40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8"/>
      <c r="AM5" s="40"/>
      <c r="AN5" s="40"/>
      <c r="AO5" s="40"/>
    </row>
    <row r="6" spans="1:41" s="7" customFormat="1" ht="23.25">
      <c r="A6" s="3"/>
      <c r="B6" s="64" t="s">
        <v>3</v>
      </c>
      <c r="C6" s="66">
        <f ca="1">INT(RAND()*(9-2)+2)</f>
        <v>7</v>
      </c>
      <c r="D6" s="66">
        <f ca="1">INT(RAND()*(9-2)+2)</f>
        <v>7</v>
      </c>
      <c r="E6" s="66" t="str">
        <f>"I buy "&amp;C6&amp;" sweets at "&amp;D6&amp;"p each"</f>
        <v>I buy 7 sweets at 7p each</v>
      </c>
      <c r="F6" s="66"/>
      <c r="G6" s="66"/>
      <c r="H6" s="66"/>
      <c r="I6" s="66"/>
      <c r="J6" s="66"/>
      <c r="K6" s="66"/>
      <c r="L6" s="66"/>
      <c r="M6" s="66"/>
      <c r="N6" s="66"/>
      <c r="O6" s="73"/>
      <c r="P6" s="73"/>
      <c r="Q6" s="73"/>
      <c r="R6" s="73"/>
      <c r="S6" s="74"/>
      <c r="T6" s="68"/>
      <c r="U6" s="67"/>
      <c r="V6" s="66"/>
      <c r="W6" s="75" t="s">
        <v>2</v>
      </c>
      <c r="X6" s="65">
        <f ca="1">INT(RAND()*(8-3)+3)*10</f>
        <v>50</v>
      </c>
      <c r="Y6" s="65">
        <f ca="1">INT(RAND()*(30-10)+10)</f>
        <v>16</v>
      </c>
      <c r="Z6" s="66" t="str">
        <f>X6&amp;" - "&amp;Y6</f>
        <v>50 - 16</v>
      </c>
      <c r="AA6" s="76"/>
      <c r="AB6" s="77"/>
      <c r="AC6" s="78"/>
      <c r="AD6" s="78"/>
      <c r="AE6" s="78"/>
      <c r="AF6" s="78"/>
      <c r="AG6" s="78"/>
      <c r="AH6" s="78"/>
      <c r="AI6" s="79"/>
      <c r="AJ6" s="80"/>
      <c r="AK6" s="80"/>
      <c r="AL6" s="81"/>
      <c r="AM6" s="159">
        <f>X6-Y6</f>
        <v>34</v>
      </c>
      <c r="AN6" s="160"/>
      <c r="AO6" s="160"/>
    </row>
    <row r="7" spans="1:41" s="7" customFormat="1" ht="23.25">
      <c r="A7" s="3"/>
      <c r="B7" s="64"/>
      <c r="C7" s="66"/>
      <c r="D7" s="66"/>
      <c r="E7" s="66" t="s">
        <v>12</v>
      </c>
      <c r="F7" s="66"/>
      <c r="G7" s="66"/>
      <c r="H7" s="66"/>
      <c r="I7" s="66"/>
      <c r="J7" s="66"/>
      <c r="K7" s="66"/>
      <c r="L7" s="66"/>
      <c r="M7" s="66"/>
      <c r="N7" s="66"/>
      <c r="O7" s="73"/>
      <c r="P7" s="73"/>
      <c r="Q7" s="73"/>
      <c r="R7" s="73"/>
      <c r="S7" s="74"/>
      <c r="T7" s="157" t="str">
        <f>C6*D6&amp;"p"</f>
        <v>49p</v>
      </c>
      <c r="U7" s="152"/>
      <c r="V7" s="66"/>
      <c r="W7" s="75"/>
      <c r="X7" s="82"/>
      <c r="Y7" s="67"/>
      <c r="Z7" s="83"/>
      <c r="AA7" s="76"/>
      <c r="AB7" s="78"/>
      <c r="AC7" s="78"/>
      <c r="AD7" s="78"/>
      <c r="AE7" s="78"/>
      <c r="AF7" s="78"/>
      <c r="AG7" s="78"/>
      <c r="AH7" s="78"/>
      <c r="AI7" s="79"/>
      <c r="AJ7" s="84"/>
      <c r="AK7" s="84"/>
      <c r="AL7" s="81"/>
      <c r="AM7" s="40"/>
      <c r="AN7" s="40"/>
      <c r="AO7" s="40"/>
    </row>
    <row r="8" spans="1:41" s="7" customFormat="1" ht="23.25">
      <c r="A8" s="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40"/>
      <c r="V8" s="67"/>
      <c r="W8" s="64" t="s">
        <v>4</v>
      </c>
      <c r="X8" s="82">
        <f ca="1">INT(RAND()*(10-2)+2)*5</f>
        <v>35</v>
      </c>
      <c r="Y8" s="82"/>
      <c r="Z8" s="66" t="str">
        <f>"How many 5p coins make "</f>
        <v>How many 5p coins make </v>
      </c>
      <c r="AA8" s="66"/>
      <c r="AB8" s="66"/>
      <c r="AC8" s="66"/>
      <c r="AD8" s="66"/>
      <c r="AE8" s="66"/>
      <c r="AF8" s="66"/>
      <c r="AG8" s="73"/>
      <c r="AH8" s="73"/>
      <c r="AI8" s="85"/>
      <c r="AJ8" s="86"/>
      <c r="AK8" s="86"/>
      <c r="AL8" s="69"/>
      <c r="AM8" s="40"/>
      <c r="AN8" s="40"/>
      <c r="AO8" s="40"/>
    </row>
    <row r="9" spans="1:41" s="7" customFormat="1" ht="23.25">
      <c r="A9" s="3"/>
      <c r="B9" s="64" t="s">
        <v>5</v>
      </c>
      <c r="C9" s="65">
        <f ca="1">INT(RAND()*(6-2)+2)</f>
        <v>5</v>
      </c>
      <c r="D9" s="65">
        <f ca="1">INT(RAND()*(9-2)+2)*C9</f>
        <v>15</v>
      </c>
      <c r="E9" s="66" t="str">
        <f>"Mr Brown shares £"&amp;D9&amp;" equally between his"</f>
        <v>Mr Brown shares £15 equally between his</v>
      </c>
      <c r="F9" s="66"/>
      <c r="G9" s="66"/>
      <c r="H9" s="66"/>
      <c r="I9" s="66"/>
      <c r="J9" s="66"/>
      <c r="K9" s="66"/>
      <c r="L9" s="66"/>
      <c r="M9" s="66"/>
      <c r="N9" s="66"/>
      <c r="O9" s="73"/>
      <c r="P9" s="73"/>
      <c r="Q9" s="73"/>
      <c r="R9" s="73"/>
      <c r="S9" s="74"/>
      <c r="T9" s="40"/>
      <c r="V9" s="66"/>
      <c r="W9" s="64"/>
      <c r="X9" s="82"/>
      <c r="Y9" s="66"/>
      <c r="Z9" s="66" t="str">
        <f>X8&amp;"p?"</f>
        <v>35p?</v>
      </c>
      <c r="AA9" s="66"/>
      <c r="AB9" s="66"/>
      <c r="AC9" s="66"/>
      <c r="AD9" s="66"/>
      <c r="AE9" s="66"/>
      <c r="AF9" s="66"/>
      <c r="AG9" s="73"/>
      <c r="AH9" s="73"/>
      <c r="AI9" s="85"/>
      <c r="AJ9" s="87"/>
      <c r="AK9" s="87"/>
      <c r="AL9" s="88"/>
      <c r="AM9" s="157">
        <f>X8/5</f>
        <v>7</v>
      </c>
      <c r="AN9" s="161"/>
      <c r="AO9" s="161"/>
    </row>
    <row r="10" spans="1:41" s="7" customFormat="1" ht="23.25">
      <c r="A10" s="3"/>
      <c r="B10" s="64"/>
      <c r="C10" s="66"/>
      <c r="D10" s="66"/>
      <c r="E10" s="66" t="str">
        <f>C9&amp;" children. How much does each get?"</f>
        <v>5 children. How much does each get?</v>
      </c>
      <c r="F10" s="66"/>
      <c r="G10" s="66"/>
      <c r="H10" s="66"/>
      <c r="I10" s="66"/>
      <c r="J10" s="66"/>
      <c r="K10" s="66"/>
      <c r="L10" s="66"/>
      <c r="M10" s="66"/>
      <c r="N10" s="66"/>
      <c r="O10" s="73"/>
      <c r="P10" s="73"/>
      <c r="Q10" s="73"/>
      <c r="R10" s="73"/>
      <c r="S10" s="74"/>
      <c r="T10" s="68"/>
      <c r="U10" s="67"/>
      <c r="V10" s="66"/>
      <c r="AL10" s="40"/>
      <c r="AM10" s="40"/>
      <c r="AN10" s="40"/>
      <c r="AO10" s="40"/>
    </row>
    <row r="11" spans="1:41" s="7" customFormat="1" ht="23.25">
      <c r="A11" s="3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157" t="str">
        <f>"£"&amp;D9/C9</f>
        <v>£3</v>
      </c>
      <c r="U11" s="152"/>
      <c r="V11" s="67"/>
      <c r="W11" s="64" t="s">
        <v>6</v>
      </c>
      <c r="X11" s="82">
        <f ca="1">INT(RAND()*(100-6)+6)</f>
        <v>75</v>
      </c>
      <c r="Y11" s="65"/>
      <c r="Z11" s="66" t="str">
        <f>"Round "&amp;X11&amp;" to the nearest 10"</f>
        <v>Round 75 to the nearest 10</v>
      </c>
      <c r="AA11" s="66"/>
      <c r="AB11" s="66"/>
      <c r="AC11" s="66"/>
      <c r="AD11" s="66"/>
      <c r="AE11" s="92"/>
      <c r="AF11" s="66"/>
      <c r="AG11" s="73"/>
      <c r="AH11" s="73"/>
      <c r="AI11" s="85"/>
      <c r="AJ11" s="87"/>
      <c r="AK11" s="87"/>
      <c r="AL11" s="88"/>
      <c r="AM11" s="157" t="str">
        <f>FIXED(X11,-1)</f>
        <v>80</v>
      </c>
      <c r="AN11" s="160"/>
      <c r="AO11" s="160"/>
    </row>
    <row r="12" spans="1:41" s="7" customFormat="1" ht="18" customHeight="1">
      <c r="A12" s="3"/>
      <c r="S12" s="40"/>
      <c r="T12" s="40"/>
      <c r="W12" s="64"/>
      <c r="X12" s="65"/>
      <c r="Y12" s="66"/>
      <c r="Z12" s="66"/>
      <c r="AA12" s="66"/>
      <c r="AB12" s="66"/>
      <c r="AC12" s="66"/>
      <c r="AD12" s="66"/>
      <c r="AE12" s="66"/>
      <c r="AF12" s="66"/>
      <c r="AG12" s="73"/>
      <c r="AH12" s="73"/>
      <c r="AI12" s="85"/>
      <c r="AJ12" s="87"/>
      <c r="AK12" s="87"/>
      <c r="AL12" s="88"/>
      <c r="AM12" s="40"/>
      <c r="AN12" s="40"/>
      <c r="AO12" s="40"/>
    </row>
    <row r="13" spans="1:41" s="7" customFormat="1" ht="23.25">
      <c r="A13" s="3"/>
      <c r="B13" s="64" t="s">
        <v>7</v>
      </c>
      <c r="C13" s="65">
        <f ca="1">INT(RAND()*(9-5)+5)*10</f>
        <v>60</v>
      </c>
      <c r="D13" s="65">
        <f ca="1">INT(RAND()*(5-2)+2)*10</f>
        <v>40</v>
      </c>
      <c r="E13" s="66" t="str">
        <f>"What is "&amp;C13&amp;" add "&amp;D13&amp;" ?"</f>
        <v>What is 60 add 40 ?</v>
      </c>
      <c r="F13" s="66"/>
      <c r="G13" s="66"/>
      <c r="H13" s="66"/>
      <c r="I13" s="66"/>
      <c r="J13" s="66"/>
      <c r="K13" s="66"/>
      <c r="L13" s="66"/>
      <c r="M13" s="66"/>
      <c r="N13" s="66"/>
      <c r="O13" s="73"/>
      <c r="P13" s="73"/>
      <c r="Q13" s="73"/>
      <c r="R13" s="73"/>
      <c r="S13" s="74"/>
      <c r="T13" s="157">
        <f>C13+D13</f>
        <v>100</v>
      </c>
      <c r="U13" s="153"/>
      <c r="V13" s="66"/>
      <c r="W13" s="64" t="s">
        <v>8</v>
      </c>
      <c r="X13" s="65">
        <f ca="1">INT(RAND()*(60-10)+10)</f>
        <v>10</v>
      </c>
      <c r="Y13" s="65">
        <f ca="1">INT(RAND()*(10-2)+2)</f>
        <v>5</v>
      </c>
      <c r="Z13" s="66" t="str">
        <f>"Kath's journey was "&amp;X13&amp;" miles.  She has"</f>
        <v>Kath's journey was 10 miles.  She has</v>
      </c>
      <c r="AA13" s="66"/>
      <c r="AB13" s="66"/>
      <c r="AC13" s="66"/>
      <c r="AD13" s="66"/>
      <c r="AE13" s="66"/>
      <c r="AF13" s="93"/>
      <c r="AG13" s="94"/>
      <c r="AH13" s="94"/>
      <c r="AI13" s="94"/>
      <c r="AJ13" s="94"/>
      <c r="AK13" s="94"/>
      <c r="AL13" s="91"/>
      <c r="AM13" s="68"/>
      <c r="AN13" s="68"/>
      <c r="AO13" s="68"/>
    </row>
    <row r="14" spans="1:41" s="7" customFormat="1" ht="23.25">
      <c r="A14" s="3"/>
      <c r="B14" s="6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73"/>
      <c r="P14" s="73"/>
      <c r="Q14" s="73"/>
      <c r="R14" s="73"/>
      <c r="S14" s="74"/>
      <c r="T14" s="40"/>
      <c r="V14" s="66"/>
      <c r="W14" s="67"/>
      <c r="X14" s="67"/>
      <c r="Y14" s="67"/>
      <c r="Z14" s="67" t="str">
        <f>"gone "&amp;Y13&amp;" miles.  How far did she"</f>
        <v>gone 5 miles.  How far did she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8"/>
      <c r="AM14" s="68"/>
      <c r="AN14" s="68"/>
      <c r="AO14" s="68"/>
    </row>
    <row r="15" spans="1:41" s="7" customFormat="1" ht="23.25">
      <c r="A15" s="3"/>
      <c r="B15" s="75" t="s">
        <v>9</v>
      </c>
      <c r="C15" s="82">
        <f ca="1">INT(RAND()*(6-1)+1)</f>
        <v>5</v>
      </c>
      <c r="D15" s="82">
        <f ca="1">INT(RAND()*(8-1)+1)*C15</f>
        <v>15</v>
      </c>
      <c r="E15" s="97" t="str">
        <f>"How many "&amp;C15&amp;"p toffees "</f>
        <v>How many 5p toffees </v>
      </c>
      <c r="F15" s="97"/>
      <c r="G15" s="97"/>
      <c r="H15" s="79"/>
      <c r="I15" s="82"/>
      <c r="J15" s="77"/>
      <c r="K15" s="79"/>
      <c r="L15" s="79"/>
      <c r="M15" s="67"/>
      <c r="N15" s="67"/>
      <c r="O15" s="67"/>
      <c r="P15" s="67"/>
      <c r="Q15" s="67"/>
      <c r="R15" s="67"/>
      <c r="S15" s="98"/>
      <c r="T15" s="40"/>
      <c r="V15" s="66"/>
      <c r="W15" s="67"/>
      <c r="X15" s="67"/>
      <c r="Y15" s="67"/>
      <c r="Z15" s="67" t="str">
        <f>"still have to travel?"</f>
        <v>still have to travel?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L15" s="40"/>
      <c r="AM15" s="103" t="str">
        <f>X13-Y13&amp;" miles"</f>
        <v>5 miles</v>
      </c>
      <c r="AN15" s="63"/>
      <c r="AO15" s="63"/>
    </row>
    <row r="16" spans="1:41" s="7" customFormat="1" ht="23.25">
      <c r="A16" s="18"/>
      <c r="B16" s="83"/>
      <c r="C16" s="82"/>
      <c r="D16" s="67"/>
      <c r="E16" s="97" t="str">
        <f>"can I buy for "&amp;D15&amp;"p?"</f>
        <v>can I buy for 15p?</v>
      </c>
      <c r="F16" s="97"/>
      <c r="G16" s="97"/>
      <c r="H16" s="79"/>
      <c r="I16" s="99"/>
      <c r="J16" s="79"/>
      <c r="K16" s="79"/>
      <c r="L16" s="79"/>
      <c r="M16" s="67"/>
      <c r="N16" s="67"/>
      <c r="O16" s="67"/>
      <c r="P16" s="67"/>
      <c r="Q16" s="67"/>
      <c r="R16" s="100"/>
      <c r="S16" s="68"/>
      <c r="T16" s="158">
        <f>D15/C15</f>
        <v>3</v>
      </c>
      <c r="U16" s="154"/>
      <c r="V16" s="66"/>
      <c r="W16" s="64"/>
      <c r="X16" s="66"/>
      <c r="Y16" s="66"/>
      <c r="Z16" s="67"/>
      <c r="AA16" s="66"/>
      <c r="AB16" s="66"/>
      <c r="AC16" s="66"/>
      <c r="AD16" s="66"/>
      <c r="AE16" s="66"/>
      <c r="AF16" s="93"/>
      <c r="AG16" s="94"/>
      <c r="AH16" s="94"/>
      <c r="AI16" s="94"/>
      <c r="AJ16" s="94"/>
      <c r="AL16" s="40"/>
      <c r="AM16" s="40"/>
      <c r="AN16" s="40"/>
      <c r="AO16" s="40"/>
    </row>
    <row r="17" spans="1:41" s="7" customFormat="1" ht="18">
      <c r="A17" s="18"/>
      <c r="B17" s="8"/>
      <c r="C17" s="5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11"/>
      <c r="P17" s="11"/>
      <c r="Q17" s="11"/>
      <c r="R17" s="11"/>
      <c r="S17" s="41"/>
      <c r="T17" s="40"/>
      <c r="V17" s="3"/>
      <c r="X17" s="12"/>
      <c r="Z17" s="38"/>
      <c r="AA17" s="14"/>
      <c r="AB17" s="14"/>
      <c r="AC17" s="14"/>
      <c r="AD17" s="14"/>
      <c r="AL17" s="40"/>
      <c r="AM17" s="40"/>
      <c r="AN17" s="40"/>
      <c r="AO17" s="40"/>
    </row>
    <row r="18" spans="1:41" s="7" customFormat="1" ht="18">
      <c r="A18" s="18"/>
      <c r="B18" s="23"/>
      <c r="C18" s="24"/>
      <c r="D18" s="24"/>
      <c r="E18" s="25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4"/>
      <c r="T18" s="46"/>
      <c r="U18" s="15"/>
      <c r="V18" s="18"/>
      <c r="AL18" s="21"/>
      <c r="AM18" s="21"/>
      <c r="AN18" s="21"/>
      <c r="AO18" s="21"/>
    </row>
    <row r="19" spans="1:41" s="7" customFormat="1" ht="18" customHeight="1">
      <c r="A19" s="18"/>
      <c r="B19" s="23"/>
      <c r="C19" s="24"/>
      <c r="D19" s="24"/>
      <c r="E19" s="2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8"/>
      <c r="Y19" s="2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6"/>
      <c r="AK19" s="26"/>
      <c r="AL19" s="26"/>
      <c r="AM19" s="26"/>
      <c r="AN19" s="26"/>
      <c r="AO19" s="26"/>
    </row>
    <row r="20" spans="2:16" ht="18" customHeight="1">
      <c r="B20" s="29"/>
      <c r="C20" s="30"/>
      <c r="D20" s="30"/>
      <c r="E20" s="122"/>
      <c r="F20" s="123"/>
      <c r="G20" s="123"/>
      <c r="H20" s="123"/>
      <c r="I20" s="123"/>
      <c r="J20" s="123"/>
      <c r="K20" s="123"/>
      <c r="L20" s="123"/>
      <c r="M20" s="32"/>
      <c r="N20" s="32"/>
      <c r="O20" s="32"/>
      <c r="P20" s="32"/>
    </row>
    <row r="21" spans="2:16" ht="18" customHeight="1">
      <c r="B21" s="29"/>
      <c r="C21" s="30"/>
      <c r="D21" s="30"/>
      <c r="E21" s="123"/>
      <c r="F21" s="123"/>
      <c r="G21" s="123"/>
      <c r="H21" s="123"/>
      <c r="I21" s="123"/>
      <c r="J21" s="123"/>
      <c r="K21" s="123"/>
      <c r="L21" s="123"/>
      <c r="M21" s="31"/>
      <c r="N21" s="31"/>
      <c r="O21" s="31"/>
      <c r="P21" s="31"/>
    </row>
    <row r="22" spans="2:23" ht="18" customHeight="1">
      <c r="B22" s="29"/>
      <c r="C22" s="30"/>
      <c r="D22" s="30"/>
      <c r="E22" s="123"/>
      <c r="F22" s="123"/>
      <c r="G22" s="123"/>
      <c r="H22" s="123"/>
      <c r="I22" s="123"/>
      <c r="J22" s="123"/>
      <c r="K22" s="123"/>
      <c r="L22" s="123"/>
      <c r="M22" s="31"/>
      <c r="N22" s="31"/>
      <c r="O22" s="31"/>
      <c r="P22" s="31"/>
      <c r="Q22" s="33"/>
      <c r="R22" s="33"/>
      <c r="S22" s="33"/>
      <c r="T22" s="33"/>
      <c r="U22" s="33"/>
      <c r="V22" s="33"/>
      <c r="W22" s="33"/>
    </row>
    <row r="23" spans="2:23" ht="18" customHeight="1">
      <c r="B23" s="32"/>
      <c r="C23" s="5"/>
      <c r="D23" s="5"/>
      <c r="E23" s="123"/>
      <c r="F23" s="123"/>
      <c r="G23" s="123"/>
      <c r="H23" s="123"/>
      <c r="I23" s="123"/>
      <c r="J23" s="123"/>
      <c r="K23" s="123"/>
      <c r="L23" s="123"/>
      <c r="M23" s="31"/>
      <c r="N23" s="31"/>
      <c r="O23" s="31"/>
      <c r="P23" s="31"/>
      <c r="Q23" s="33"/>
      <c r="R23" s="33"/>
      <c r="S23" s="33"/>
      <c r="T23" s="33"/>
      <c r="U23" s="33"/>
      <c r="V23" s="34"/>
      <c r="W23" s="33"/>
    </row>
    <row r="24" spans="2:23" ht="18" customHeight="1">
      <c r="B24" s="32"/>
      <c r="C24" s="5"/>
      <c r="D24" s="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/>
      <c r="R24" s="33"/>
      <c r="S24" s="33"/>
      <c r="T24" s="33"/>
      <c r="U24" s="35"/>
      <c r="V24" s="33"/>
      <c r="W24" s="33"/>
    </row>
    <row r="25" spans="17:23" ht="18" customHeight="1">
      <c r="Q25" s="33"/>
      <c r="R25" s="33"/>
      <c r="S25" s="33"/>
      <c r="T25" s="33"/>
      <c r="U25" s="33"/>
      <c r="V25" s="33"/>
      <c r="W25" s="33"/>
    </row>
    <row r="26" spans="17:23" ht="18" customHeight="1">
      <c r="Q26" s="33"/>
      <c r="R26" s="33"/>
      <c r="S26" s="33"/>
      <c r="T26" s="33"/>
      <c r="U26" s="33"/>
      <c r="V26" s="33"/>
      <c r="W26" s="33"/>
    </row>
    <row r="27" spans="17:23" ht="18" customHeight="1">
      <c r="Q27" s="33"/>
      <c r="R27" s="33"/>
      <c r="S27" s="33"/>
      <c r="T27" s="33"/>
      <c r="U27" s="33"/>
      <c r="V27" s="33"/>
      <c r="W27" s="33"/>
    </row>
    <row r="28" spans="17:23" ht="18" customHeight="1">
      <c r="Q28" s="33"/>
      <c r="R28" s="33"/>
      <c r="S28" s="33"/>
      <c r="T28" s="33"/>
      <c r="U28" s="33"/>
      <c r="V28" s="33"/>
      <c r="W28" s="33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>
      <c r="A104" s="33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 selectLockedCells="1"/>
  <mergeCells count="12">
    <mergeCell ref="T7:U7"/>
    <mergeCell ref="AB2:AO2"/>
    <mergeCell ref="B2:AA2"/>
    <mergeCell ref="T4:U4"/>
    <mergeCell ref="AM4:AO4"/>
    <mergeCell ref="AM6:AO6"/>
    <mergeCell ref="AM9:AO9"/>
    <mergeCell ref="AM11:AO11"/>
    <mergeCell ref="E20:L23"/>
    <mergeCell ref="T11:U11"/>
    <mergeCell ref="T13:U13"/>
    <mergeCell ref="T16:U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ignoredErrors>
    <ignoredError sqref="B4:B13 B14:B15 W4:W13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O104"/>
  <sheetViews>
    <sheetView showRowColHeaders="0" zoomScale="98" zoomScaleNormal="98" workbookViewId="0" topLeftCell="A2">
      <selection activeCell="A2" sqref="A2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3.7109375" style="2" hidden="1" customWidth="1"/>
    <col min="5" max="18" width="3.7109375" style="1" customWidth="1"/>
    <col min="19" max="19" width="2.7109375" style="1" customWidth="1"/>
    <col min="20" max="21" width="3.7109375" style="1" customWidth="1"/>
    <col min="22" max="22" width="9.7109375" style="1" customWidth="1"/>
    <col min="23" max="23" width="5.7109375" style="1" customWidth="1"/>
    <col min="24" max="25" width="3.7109375" style="2" hidden="1" customWidth="1"/>
    <col min="26" max="16384" width="3.7109375" style="1" customWidth="1"/>
  </cols>
  <sheetData>
    <row r="1" ht="12.75" hidden="1"/>
    <row r="2" spans="1:41" ht="49.5" customHeight="1" thickBot="1">
      <c r="A2" s="3"/>
      <c r="B2" s="128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7" t="s">
        <v>11</v>
      </c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s="7" customFormat="1" ht="24.75" customHeight="1">
      <c r="A3" s="3"/>
      <c r="B3" s="4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9"/>
      <c r="T3" s="39"/>
      <c r="U3" s="3"/>
      <c r="V3" s="3"/>
      <c r="W3" s="6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9"/>
      <c r="AM3" s="39"/>
      <c r="AN3" s="43"/>
      <c r="AO3" s="40"/>
    </row>
    <row r="4" spans="1:41" s="7" customFormat="1" ht="23.25">
      <c r="A4" s="3"/>
      <c r="B4" s="64" t="s">
        <v>1</v>
      </c>
      <c r="C4" s="66">
        <f ca="1">INT(RAND()*(30-10)+10)</f>
        <v>23</v>
      </c>
      <c r="D4" s="66">
        <f ca="1">INT(RAND()*(9-2)+2)</f>
        <v>3</v>
      </c>
      <c r="E4" s="66" t="str">
        <f>"What is "&amp;C4&amp;" take away "&amp;D4&amp;" ?"</f>
        <v>What is 23 take away 3 ?</v>
      </c>
      <c r="F4" s="66"/>
      <c r="G4" s="66"/>
      <c r="H4" s="66"/>
      <c r="I4" s="66"/>
      <c r="J4" s="66"/>
      <c r="K4" s="66"/>
      <c r="L4" s="66"/>
      <c r="M4" s="66"/>
      <c r="N4" s="66"/>
      <c r="O4" s="73"/>
      <c r="P4" s="73"/>
      <c r="Q4" s="73"/>
      <c r="R4" s="73"/>
      <c r="S4" s="74"/>
      <c r="T4" s="119">
        <f>C4-D4</f>
        <v>20</v>
      </c>
      <c r="U4" s="124"/>
      <c r="V4" s="66"/>
      <c r="W4" s="64" t="s">
        <v>10</v>
      </c>
      <c r="X4" s="82">
        <f ca="1">INT(RAND()*(6-2)+1)*10</f>
        <v>20</v>
      </c>
      <c r="Y4" s="65">
        <f ca="1">INT(RAND()*(15-10)+10)</f>
        <v>13</v>
      </c>
      <c r="Z4" s="66" t="str">
        <f>X4&amp;" - "&amp;Y4</f>
        <v>20 - 13</v>
      </c>
      <c r="AA4" s="66"/>
      <c r="AB4" s="66"/>
      <c r="AC4" s="66"/>
      <c r="AD4" s="66"/>
      <c r="AE4" s="66"/>
      <c r="AF4" s="66"/>
      <c r="AG4" s="66"/>
      <c r="AH4" s="66"/>
      <c r="AI4" s="66"/>
      <c r="AJ4" s="67"/>
      <c r="AK4" s="70"/>
      <c r="AL4" s="68"/>
      <c r="AM4" s="133">
        <f>X4-Y4</f>
        <v>7</v>
      </c>
      <c r="AN4" s="130"/>
      <c r="AO4" s="121"/>
    </row>
    <row r="5" spans="1:41" s="7" customFormat="1" ht="23.25">
      <c r="A5" s="3"/>
      <c r="B5" s="64"/>
      <c r="C5" s="67"/>
      <c r="D5" s="67"/>
      <c r="E5" s="67"/>
      <c r="F5" s="67"/>
      <c r="G5" s="67"/>
      <c r="H5" s="67"/>
      <c r="I5" s="67"/>
      <c r="J5" s="67"/>
      <c r="K5" s="66"/>
      <c r="L5" s="66"/>
      <c r="M5" s="66"/>
      <c r="N5" s="66"/>
      <c r="O5" s="73"/>
      <c r="P5" s="73"/>
      <c r="Q5" s="73"/>
      <c r="R5" s="73"/>
      <c r="S5" s="74"/>
      <c r="T5" s="68"/>
      <c r="U5" s="67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8"/>
      <c r="AM5" s="68"/>
      <c r="AN5" s="68"/>
      <c r="AO5" s="68"/>
    </row>
    <row r="6" spans="1:41" s="7" customFormat="1" ht="23.25">
      <c r="A6" s="3"/>
      <c r="B6" s="64" t="s">
        <v>3</v>
      </c>
      <c r="C6" s="65">
        <f ca="1">INT(RAND()*(5-2)+2)*4</f>
        <v>8</v>
      </c>
      <c r="D6" s="65"/>
      <c r="E6" s="66" t="str">
        <f>"What is a quarter of "&amp;C6&amp;" ?"</f>
        <v>What is a quarter of 8 ?</v>
      </c>
      <c r="F6" s="66"/>
      <c r="G6" s="66"/>
      <c r="H6" s="66"/>
      <c r="I6" s="66"/>
      <c r="J6" s="66"/>
      <c r="K6" s="67"/>
      <c r="L6" s="67"/>
      <c r="M6" s="67"/>
      <c r="N6" s="67"/>
      <c r="O6" s="67"/>
      <c r="P6" s="67"/>
      <c r="Q6" s="67"/>
      <c r="R6" s="67"/>
      <c r="S6" s="68"/>
      <c r="T6" s="119">
        <f>C6/4</f>
        <v>2</v>
      </c>
      <c r="U6" s="124"/>
      <c r="V6" s="66"/>
      <c r="W6" s="64" t="s">
        <v>2</v>
      </c>
      <c r="X6" s="65">
        <f ca="1">INT(RAND()*(30-10)+10)</f>
        <v>15</v>
      </c>
      <c r="Y6" s="65">
        <f ca="1">INT(RAND()*(30-10)+10)</f>
        <v>13</v>
      </c>
      <c r="Z6" s="66" t="str">
        <f>X6&amp;" + "&amp;Y6</f>
        <v>15 + 13</v>
      </c>
      <c r="AA6" s="66"/>
      <c r="AB6" s="66"/>
      <c r="AC6" s="66"/>
      <c r="AD6" s="66"/>
      <c r="AE6" s="66"/>
      <c r="AF6" s="66"/>
      <c r="AG6" s="66"/>
      <c r="AH6" s="66"/>
      <c r="AI6" s="66"/>
      <c r="AJ6" s="67"/>
      <c r="AK6" s="70"/>
      <c r="AL6" s="68"/>
      <c r="AM6" s="129">
        <f>Y6+X6</f>
        <v>28</v>
      </c>
      <c r="AN6" s="120"/>
      <c r="AO6" s="121"/>
    </row>
    <row r="7" spans="1:41" s="7" customFormat="1" ht="23.25">
      <c r="A7" s="3"/>
      <c r="B7" s="64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73"/>
      <c r="P7" s="73"/>
      <c r="Q7" s="73"/>
      <c r="R7" s="73"/>
      <c r="S7" s="74"/>
      <c r="T7" s="69"/>
      <c r="U7" s="102"/>
      <c r="V7" s="66"/>
      <c r="W7" s="75"/>
      <c r="X7" s="66"/>
      <c r="Y7" s="66"/>
      <c r="Z7" s="77"/>
      <c r="AA7" s="104"/>
      <c r="AB7" s="104"/>
      <c r="AC7" s="104"/>
      <c r="AD7" s="105"/>
      <c r="AE7" s="105"/>
      <c r="AF7" s="105"/>
      <c r="AG7" s="106"/>
      <c r="AH7" s="106"/>
      <c r="AI7" s="85"/>
      <c r="AJ7" s="84"/>
      <c r="AK7" s="84"/>
      <c r="AL7" s="81"/>
      <c r="AM7" s="68"/>
      <c r="AN7" s="107"/>
      <c r="AO7" s="91"/>
    </row>
    <row r="8" spans="1:41" s="7" customFormat="1" ht="23.25">
      <c r="A8" s="3"/>
      <c r="B8" s="64" t="s">
        <v>5</v>
      </c>
      <c r="C8" s="82">
        <f ca="1">INT(RAND()*(10-2)+2)</f>
        <v>7</v>
      </c>
      <c r="D8" s="65"/>
      <c r="E8" s="66" t="str">
        <f>"Simon has 20p.  He spends "&amp;C8&amp;"p"</f>
        <v>Simon has 20p.  He spends 7p</v>
      </c>
      <c r="F8" s="66"/>
      <c r="G8" s="66"/>
      <c r="H8" s="66"/>
      <c r="I8" s="66"/>
      <c r="J8" s="66"/>
      <c r="K8" s="66"/>
      <c r="L8" s="66"/>
      <c r="M8" s="66"/>
      <c r="N8" s="66"/>
      <c r="O8" s="73"/>
      <c r="P8" s="73"/>
      <c r="Q8" s="73"/>
      <c r="R8" s="73"/>
      <c r="S8" s="74"/>
      <c r="T8" s="68"/>
      <c r="U8" s="67"/>
      <c r="V8" s="66"/>
      <c r="W8" s="64" t="s">
        <v>4</v>
      </c>
      <c r="X8" s="65">
        <f ca="1">INT(RAND()*(9-2)+2)</f>
        <v>7</v>
      </c>
      <c r="Y8" s="65" t="str">
        <f>IF(X8=2,"two",IF(X8=3,"three",IF(X8=4,"four",IF(X8=5,"five",IF(X8=6,"six",IF(X9=7,"seven",IF(X8=8,"eight","nine")))))))</f>
        <v>nine</v>
      </c>
      <c r="Z8" s="66" t="str">
        <f>"I have "&amp;Y8&amp;" 10p coins.  How much do"</f>
        <v>I have nine 10p coins.  How much do</v>
      </c>
      <c r="AA8" s="66"/>
      <c r="AB8" s="66"/>
      <c r="AC8" s="66"/>
      <c r="AD8" s="66"/>
      <c r="AE8" s="66"/>
      <c r="AF8" s="66"/>
      <c r="AG8" s="73"/>
      <c r="AH8" s="73"/>
      <c r="AI8" s="85"/>
      <c r="AJ8" s="86"/>
      <c r="AK8" s="86"/>
      <c r="AL8" s="69"/>
      <c r="AM8" s="68"/>
      <c r="AN8" s="68"/>
      <c r="AO8" s="68"/>
    </row>
    <row r="9" spans="1:41" s="7" customFormat="1" ht="23.25">
      <c r="A9" s="3"/>
      <c r="B9" s="64"/>
      <c r="C9" s="66"/>
      <c r="D9" s="66"/>
      <c r="E9" s="66" t="s">
        <v>13</v>
      </c>
      <c r="F9" s="66"/>
      <c r="G9" s="66"/>
      <c r="H9" s="66"/>
      <c r="I9" s="66"/>
      <c r="J9" s="66"/>
      <c r="K9" s="66"/>
      <c r="L9" s="66"/>
      <c r="M9" s="66"/>
      <c r="N9" s="66"/>
      <c r="O9" s="73"/>
      <c r="P9" s="73"/>
      <c r="Q9" s="73"/>
      <c r="R9" s="73"/>
      <c r="S9" s="74"/>
      <c r="T9" s="119" t="str">
        <f>20-C8&amp;"p"</f>
        <v>13p</v>
      </c>
      <c r="U9" s="124"/>
      <c r="V9" s="66"/>
      <c r="W9" s="64"/>
      <c r="X9" s="66"/>
      <c r="Y9" s="66"/>
      <c r="Z9" s="66" t="s">
        <v>14</v>
      </c>
      <c r="AA9" s="66"/>
      <c r="AB9" s="66"/>
      <c r="AC9" s="66"/>
      <c r="AD9" s="66"/>
      <c r="AE9" s="66"/>
      <c r="AF9" s="66"/>
      <c r="AG9" s="73"/>
      <c r="AH9" s="73"/>
      <c r="AI9" s="85"/>
      <c r="AJ9" s="87"/>
      <c r="AK9" s="87"/>
      <c r="AL9" s="88"/>
      <c r="AM9" s="155" t="str">
        <f>X8*10&amp;"p"</f>
        <v>70p</v>
      </c>
      <c r="AN9" s="156"/>
      <c r="AO9" s="156"/>
    </row>
    <row r="10" spans="1:41" s="7" customFormat="1" ht="23.25">
      <c r="A10" s="3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7"/>
      <c r="V10" s="66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8"/>
      <c r="AM10" s="68"/>
      <c r="AN10" s="68"/>
      <c r="AO10" s="68"/>
    </row>
    <row r="11" spans="1:41" s="7" customFormat="1" ht="23.25">
      <c r="A11" s="3"/>
      <c r="B11" s="64" t="s">
        <v>7</v>
      </c>
      <c r="C11" s="65">
        <f ca="1">INT(RAND()*(9-5)+5)</f>
        <v>8</v>
      </c>
      <c r="D11" s="65">
        <f ca="1">INT(RAND()*(9-2)+2)</f>
        <v>5</v>
      </c>
      <c r="E11" s="66" t="str">
        <f>C11&amp;" x "&amp;D11&amp;" = "</f>
        <v>8 x 5 = </v>
      </c>
      <c r="F11" s="66"/>
      <c r="G11" s="66"/>
      <c r="H11" s="66"/>
      <c r="I11" s="66"/>
      <c r="J11" s="66"/>
      <c r="K11" s="66"/>
      <c r="L11" s="66"/>
      <c r="M11" s="66"/>
      <c r="N11" s="66"/>
      <c r="O11" s="73"/>
      <c r="P11" s="73"/>
      <c r="Q11" s="73"/>
      <c r="R11" s="73"/>
      <c r="S11" s="74"/>
      <c r="T11" s="119">
        <f>C11*D11</f>
        <v>40</v>
      </c>
      <c r="U11" s="124"/>
      <c r="V11" s="66"/>
      <c r="W11" s="64" t="s">
        <v>6</v>
      </c>
      <c r="X11" s="65">
        <f ca="1">INT(RAND()*(9-2)+2)</f>
        <v>8</v>
      </c>
      <c r="Y11" s="65">
        <f ca="1">INT(RAND()*(9-2)+2)*X11</f>
        <v>16</v>
      </c>
      <c r="Z11" s="66" t="str">
        <f>"What do you get if you divide "</f>
        <v>What do you get if you divide </v>
      </c>
      <c r="AA11" s="66"/>
      <c r="AB11" s="66"/>
      <c r="AC11" s="66"/>
      <c r="AD11" s="66"/>
      <c r="AE11" s="92"/>
      <c r="AF11" s="66"/>
      <c r="AG11" s="73"/>
      <c r="AH11" s="73"/>
      <c r="AI11" s="85"/>
      <c r="AJ11" s="87"/>
      <c r="AK11" s="87"/>
      <c r="AL11" s="88"/>
      <c r="AM11" s="68"/>
      <c r="AN11" s="68"/>
      <c r="AO11" s="68"/>
    </row>
    <row r="12" spans="1:41" s="7" customFormat="1" ht="18" customHeight="1">
      <c r="A12" s="3"/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73"/>
      <c r="P12" s="73"/>
      <c r="Q12" s="73"/>
      <c r="R12" s="73"/>
      <c r="S12" s="74"/>
      <c r="T12" s="95"/>
      <c r="U12" s="96"/>
      <c r="V12" s="66"/>
      <c r="W12" s="64"/>
      <c r="X12" s="65"/>
      <c r="Y12" s="66"/>
      <c r="Z12" s="66" t="str">
        <f>Y11&amp;" by "&amp;X11</f>
        <v>16 by 8</v>
      </c>
      <c r="AA12" s="66"/>
      <c r="AB12" s="66"/>
      <c r="AC12" s="66"/>
      <c r="AD12" s="66"/>
      <c r="AE12" s="66"/>
      <c r="AF12" s="66"/>
      <c r="AG12" s="73"/>
      <c r="AH12" s="73"/>
      <c r="AI12" s="85"/>
      <c r="AJ12" s="87"/>
      <c r="AK12" s="87"/>
      <c r="AL12" s="88"/>
      <c r="AM12" s="157">
        <f>Y11/X11</f>
        <v>2</v>
      </c>
      <c r="AN12" s="156"/>
      <c r="AO12" s="156"/>
    </row>
    <row r="13" spans="1:41" s="7" customFormat="1" ht="23.25">
      <c r="A13" s="3"/>
      <c r="B13" s="64" t="s">
        <v>9</v>
      </c>
      <c r="C13" s="65">
        <f ca="1">(INT(RAND()*(5-2)+2))*20</f>
        <v>80</v>
      </c>
      <c r="D13" s="65"/>
      <c r="E13" s="66" t="str">
        <f>"How many 2p coins make "&amp;C13&amp;"p?"</f>
        <v>How many 2p coins make 80p?</v>
      </c>
      <c r="F13" s="66"/>
      <c r="G13" s="66"/>
      <c r="H13" s="66"/>
      <c r="I13" s="66"/>
      <c r="J13" s="66"/>
      <c r="K13" s="66"/>
      <c r="L13" s="66"/>
      <c r="M13" s="66"/>
      <c r="N13" s="66"/>
      <c r="O13" s="73"/>
      <c r="P13" s="73"/>
      <c r="Q13" s="73"/>
      <c r="R13" s="73"/>
      <c r="S13" s="74"/>
      <c r="T13" s="119">
        <f>C13/2</f>
        <v>40</v>
      </c>
      <c r="U13" s="125"/>
      <c r="V13" s="66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8"/>
      <c r="AM13" s="68"/>
      <c r="AN13" s="68"/>
      <c r="AO13" s="68"/>
    </row>
    <row r="14" spans="1:41" s="7" customFormat="1" ht="23.25">
      <c r="A14" s="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08"/>
      <c r="T14" s="109"/>
      <c r="U14" s="110"/>
      <c r="V14" s="66"/>
      <c r="W14" s="64" t="s">
        <v>8</v>
      </c>
      <c r="X14" s="65">
        <f ca="1">INT(RAND()*5)*5</f>
        <v>0</v>
      </c>
      <c r="Y14" s="65">
        <f ca="1">INT(RAND()*(12-1)+1)</f>
        <v>2</v>
      </c>
      <c r="Z14" s="66" t="str">
        <f>"Write "&amp;X14&amp;" past "&amp;Y14&amp;" on a digital clock"</f>
        <v>Write 0 past 2 on a digital clock</v>
      </c>
      <c r="AA14" s="66"/>
      <c r="AB14" s="66"/>
      <c r="AC14" s="66"/>
      <c r="AD14" s="66"/>
      <c r="AE14" s="66"/>
      <c r="AF14" s="93"/>
      <c r="AG14" s="94"/>
      <c r="AH14" s="94"/>
      <c r="AI14" s="94"/>
      <c r="AJ14" s="94"/>
      <c r="AK14" s="94"/>
      <c r="AL14" s="91"/>
      <c r="AM14" s="40"/>
      <c r="AN14" s="40"/>
      <c r="AO14" s="40"/>
    </row>
    <row r="15" spans="1:41" s="7" customFormat="1" ht="23.25">
      <c r="A15" s="3"/>
      <c r="B15" s="64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73"/>
      <c r="P15" s="73"/>
      <c r="Q15" s="73"/>
      <c r="R15" s="73"/>
      <c r="S15" s="74"/>
      <c r="T15" s="69"/>
      <c r="U15" s="93"/>
      <c r="V15" s="66"/>
      <c r="W15" s="93"/>
      <c r="X15" s="82"/>
      <c r="Y15" s="93"/>
      <c r="Z15" s="99"/>
      <c r="AA15" s="78"/>
      <c r="AB15" s="78"/>
      <c r="AC15" s="78"/>
      <c r="AD15" s="78"/>
      <c r="AE15" s="93"/>
      <c r="AF15" s="93"/>
      <c r="AG15" s="93"/>
      <c r="AH15" s="93"/>
      <c r="AI15" s="93"/>
      <c r="AJ15" s="93"/>
      <c r="AK15" s="93"/>
      <c r="AL15" s="91"/>
      <c r="AM15" s="134" t="str">
        <f>Y14&amp;":"&amp;IF(X14&lt;10,"0"&amp;X14,X14)</f>
        <v>2:00</v>
      </c>
      <c r="AN15" s="134"/>
      <c r="AO15" s="134"/>
    </row>
    <row r="16" spans="1:41" s="7" customFormat="1" ht="18">
      <c r="A16" s="18"/>
      <c r="B16" s="8"/>
      <c r="C16" s="5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11"/>
      <c r="P16" s="11"/>
      <c r="Q16" s="11"/>
      <c r="R16" s="11"/>
      <c r="S16" s="41"/>
      <c r="T16" s="45"/>
      <c r="U16" s="15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43"/>
      <c r="AM16" s="43"/>
      <c r="AN16" s="43"/>
      <c r="AO16" s="40"/>
    </row>
    <row r="17" spans="1:41" s="7" customFormat="1" ht="18">
      <c r="A17" s="18"/>
      <c r="B17" s="23"/>
      <c r="C17" s="24"/>
      <c r="D17" s="24"/>
      <c r="E17" s="2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3"/>
      <c r="T17" s="40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43"/>
      <c r="AM17" s="43"/>
      <c r="AN17" s="43"/>
      <c r="AO17" s="40"/>
    </row>
    <row r="18" spans="1:41" s="7" customFormat="1" ht="18">
      <c r="A18" s="18"/>
      <c r="S18" s="37"/>
      <c r="T18" s="3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27"/>
      <c r="AM18" s="27"/>
      <c r="AN18" s="27"/>
      <c r="AO18" s="37"/>
    </row>
    <row r="19" spans="1:41" s="7" customFormat="1" ht="18" customHeight="1">
      <c r="A19" s="18"/>
      <c r="B19" s="23"/>
      <c r="C19" s="24"/>
      <c r="D19" s="24"/>
      <c r="E19" s="2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8"/>
      <c r="Y19" s="2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6"/>
      <c r="AK19" s="26"/>
      <c r="AL19" s="26"/>
      <c r="AM19" s="26"/>
      <c r="AN19" s="26"/>
      <c r="AO19" s="26"/>
    </row>
    <row r="20" spans="2:16" ht="18" customHeight="1">
      <c r="B20" s="29"/>
      <c r="C20" s="30"/>
      <c r="D20" s="30"/>
      <c r="E20" s="122"/>
      <c r="F20" s="123"/>
      <c r="G20" s="123"/>
      <c r="H20" s="123"/>
      <c r="I20" s="123"/>
      <c r="J20" s="123"/>
      <c r="K20" s="123"/>
      <c r="L20" s="123"/>
      <c r="M20" s="32"/>
      <c r="N20" s="32"/>
      <c r="O20" s="32"/>
      <c r="P20" s="32"/>
    </row>
    <row r="21" spans="2:16" ht="18" customHeight="1">
      <c r="B21" s="29"/>
      <c r="C21" s="30"/>
      <c r="D21" s="30"/>
      <c r="E21" s="123"/>
      <c r="F21" s="123"/>
      <c r="G21" s="123"/>
      <c r="H21" s="123"/>
      <c r="I21" s="123"/>
      <c r="J21" s="123"/>
      <c r="K21" s="123"/>
      <c r="L21" s="123"/>
      <c r="M21" s="31"/>
      <c r="N21" s="31"/>
      <c r="O21" s="31"/>
      <c r="P21" s="31"/>
    </row>
    <row r="22" spans="2:23" ht="18" customHeight="1">
      <c r="B22" s="29"/>
      <c r="C22" s="30"/>
      <c r="D22" s="30"/>
      <c r="E22" s="123"/>
      <c r="F22" s="123"/>
      <c r="G22" s="123"/>
      <c r="H22" s="123"/>
      <c r="I22" s="123"/>
      <c r="J22" s="123"/>
      <c r="K22" s="123"/>
      <c r="L22" s="123"/>
      <c r="M22" s="31"/>
      <c r="N22" s="31"/>
      <c r="O22" s="31"/>
      <c r="P22" s="31"/>
      <c r="Q22" s="33"/>
      <c r="R22" s="33"/>
      <c r="S22" s="33"/>
      <c r="T22" s="33"/>
      <c r="U22" s="33"/>
      <c r="V22" s="33"/>
      <c r="W22" s="33"/>
    </row>
    <row r="23" spans="2:23" ht="18" customHeight="1">
      <c r="B23" s="32"/>
      <c r="C23" s="5"/>
      <c r="D23" s="5"/>
      <c r="E23" s="123"/>
      <c r="F23" s="123"/>
      <c r="G23" s="123"/>
      <c r="H23" s="123"/>
      <c r="I23" s="123"/>
      <c r="J23" s="123"/>
      <c r="K23" s="123"/>
      <c r="L23" s="123"/>
      <c r="M23" s="31"/>
      <c r="N23" s="31"/>
      <c r="O23" s="31"/>
      <c r="P23" s="31"/>
      <c r="Q23" s="33"/>
      <c r="R23" s="33"/>
      <c r="S23" s="33"/>
      <c r="T23" s="33"/>
      <c r="U23" s="33"/>
      <c r="V23" s="34"/>
      <c r="W23" s="33"/>
    </row>
    <row r="24" spans="2:23" ht="18" customHeight="1">
      <c r="B24" s="32"/>
      <c r="C24" s="5"/>
      <c r="D24" s="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/>
      <c r="R24" s="33"/>
      <c r="S24" s="33"/>
      <c r="T24" s="33"/>
      <c r="U24" s="35"/>
      <c r="V24" s="33"/>
      <c r="W24" s="33"/>
    </row>
    <row r="25" spans="17:23" ht="18" customHeight="1">
      <c r="Q25" s="33"/>
      <c r="R25" s="33"/>
      <c r="S25" s="33"/>
      <c r="T25" s="33"/>
      <c r="U25" s="33"/>
      <c r="V25" s="33"/>
      <c r="W25" s="33"/>
    </row>
    <row r="26" spans="17:23" ht="18" customHeight="1">
      <c r="Q26" s="33"/>
      <c r="R26" s="33"/>
      <c r="S26" s="33"/>
      <c r="T26" s="33"/>
      <c r="U26" s="33"/>
      <c r="V26" s="33"/>
      <c r="W26" s="33"/>
    </row>
    <row r="27" spans="17:23" ht="18" customHeight="1">
      <c r="Q27" s="33"/>
      <c r="R27" s="33"/>
      <c r="S27" s="33"/>
      <c r="T27" s="33"/>
      <c r="U27" s="33"/>
      <c r="V27" s="33"/>
      <c r="W27" s="33"/>
    </row>
    <row r="28" spans="17:23" ht="18" customHeight="1">
      <c r="Q28" s="33"/>
      <c r="R28" s="33"/>
      <c r="S28" s="33"/>
      <c r="T28" s="33"/>
      <c r="U28" s="33"/>
      <c r="V28" s="33"/>
      <c r="W28" s="33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>
      <c r="A104" s="33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 selectLockedCells="1"/>
  <mergeCells count="13">
    <mergeCell ref="E20:L23"/>
    <mergeCell ref="AM9:AO9"/>
    <mergeCell ref="AM12:AO12"/>
    <mergeCell ref="T9:U9"/>
    <mergeCell ref="T13:U13"/>
    <mergeCell ref="AM15:AO15"/>
    <mergeCell ref="AB2:AO2"/>
    <mergeCell ref="B2:AA2"/>
    <mergeCell ref="T6:U6"/>
    <mergeCell ref="T11:U11"/>
    <mergeCell ref="T4:U4"/>
    <mergeCell ref="AM6:AO6"/>
    <mergeCell ref="AM4:AO4"/>
  </mergeCells>
  <printOptions/>
  <pageMargins left="0.75" right="0.75" top="1" bottom="1" header="0.5" footer="0.5"/>
  <pageSetup horizontalDpi="300" verticalDpi="300" orientation="portrait" paperSize="9" r:id="rId2"/>
  <ignoredErrors>
    <ignoredError sqref="A4:B13" numberStoredAsText="1"/>
    <ignoredError sqref="T4:V15 W15" unlockedFormula="1"/>
    <ignoredError sqref="W4:W14" numberStoredAsText="1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P104"/>
  <sheetViews>
    <sheetView showRowColHeaders="0" zoomScale="98" zoomScaleNormal="98" workbookViewId="0" topLeftCell="A2">
      <selection activeCell="A2" sqref="A2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3.7109375" style="2" hidden="1" customWidth="1"/>
    <col min="5" max="18" width="3.7109375" style="1" customWidth="1"/>
    <col min="19" max="19" width="2.7109375" style="1" customWidth="1"/>
    <col min="20" max="21" width="3.7109375" style="1" customWidth="1"/>
    <col min="22" max="22" width="9.7109375" style="1" customWidth="1"/>
    <col min="23" max="23" width="5.7109375" style="1" customWidth="1"/>
    <col min="24" max="25" width="3.7109375" style="2" hidden="1" customWidth="1"/>
    <col min="26" max="16384" width="3.7109375" style="1" customWidth="1"/>
  </cols>
  <sheetData>
    <row r="1" ht="12.75" hidden="1"/>
    <row r="2" spans="1:41" ht="49.5" customHeight="1" thickBot="1">
      <c r="A2" s="3"/>
      <c r="B2" s="128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7" t="s">
        <v>11</v>
      </c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s="7" customFormat="1" ht="24.75" customHeight="1">
      <c r="A3" s="3"/>
      <c r="B3" s="4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9"/>
      <c r="T3" s="39"/>
      <c r="U3" s="3"/>
      <c r="V3" s="3"/>
      <c r="W3" s="6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9"/>
      <c r="AM3" s="39"/>
      <c r="AN3" s="43"/>
      <c r="AO3" s="40"/>
    </row>
    <row r="4" spans="1:41" s="7" customFormat="1" ht="23.25">
      <c r="A4" s="3"/>
      <c r="B4" s="64" t="s">
        <v>1</v>
      </c>
      <c r="C4" s="82">
        <f ca="1">INT(RAND()*(60-20)+20)</f>
        <v>55</v>
      </c>
      <c r="D4" s="65">
        <f ca="1">INT(RAND()*(10-2)+2)</f>
        <v>5</v>
      </c>
      <c r="E4" s="66" t="str">
        <f>C4&amp;" - "&amp;D4</f>
        <v>55 - 5</v>
      </c>
      <c r="F4" s="66"/>
      <c r="G4" s="66"/>
      <c r="H4" s="66"/>
      <c r="I4" s="66"/>
      <c r="J4" s="66"/>
      <c r="K4" s="66"/>
      <c r="L4" s="66"/>
      <c r="M4" s="66"/>
      <c r="N4" s="66"/>
      <c r="O4" s="67"/>
      <c r="P4" s="70"/>
      <c r="Q4" s="68"/>
      <c r="R4" s="67"/>
      <c r="S4" s="68"/>
      <c r="T4" s="133">
        <f>C4-D4</f>
        <v>50</v>
      </c>
      <c r="U4" s="116"/>
      <c r="V4" s="67"/>
      <c r="W4" s="75" t="s">
        <v>10</v>
      </c>
      <c r="X4" s="65">
        <f ca="1">INT(RAND()*(10-2)+2)*Y4</f>
        <v>24</v>
      </c>
      <c r="Y4" s="65">
        <f ca="1">INT(RAND()*(10-2)+2)</f>
        <v>8</v>
      </c>
      <c r="Z4" s="77" t="str">
        <f>X4&amp;" ÷ what = "&amp;Y4</f>
        <v>24 ÷ what = 8</v>
      </c>
      <c r="AA4" s="104"/>
      <c r="AB4" s="104"/>
      <c r="AC4" s="104"/>
      <c r="AD4" s="105"/>
      <c r="AE4" s="105"/>
      <c r="AF4" s="105"/>
      <c r="AG4" s="105"/>
      <c r="AH4" s="105"/>
      <c r="AI4" s="111"/>
      <c r="AJ4" s="80"/>
      <c r="AK4" s="80"/>
      <c r="AL4" s="81"/>
      <c r="AM4" s="142">
        <f>X4/Y4</f>
        <v>3</v>
      </c>
      <c r="AN4" s="142"/>
      <c r="AO4" s="143"/>
    </row>
    <row r="5" spans="1:42" s="7" customFormat="1" ht="23.25">
      <c r="A5" s="3"/>
      <c r="B5" s="6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73"/>
      <c r="P5" s="73"/>
      <c r="Q5" s="73"/>
      <c r="R5" s="73"/>
      <c r="S5" s="74"/>
      <c r="T5" s="69"/>
      <c r="U5" s="102"/>
      <c r="V5" s="66"/>
      <c r="W5" s="75"/>
      <c r="X5" s="66"/>
      <c r="Y5" s="66"/>
      <c r="Z5" s="77"/>
      <c r="AA5" s="104"/>
      <c r="AB5" s="104"/>
      <c r="AC5" s="104"/>
      <c r="AD5" s="105"/>
      <c r="AE5" s="105"/>
      <c r="AF5" s="105"/>
      <c r="AG5" s="106"/>
      <c r="AH5" s="106"/>
      <c r="AI5" s="85"/>
      <c r="AJ5" s="84"/>
      <c r="AK5" s="84"/>
      <c r="AL5" s="81"/>
      <c r="AM5" s="68"/>
      <c r="AN5" s="107"/>
      <c r="AO5" s="91"/>
      <c r="AP5" s="36"/>
    </row>
    <row r="6" spans="1:41" s="7" customFormat="1" ht="23.25">
      <c r="A6" s="3"/>
      <c r="B6" s="64" t="s">
        <v>3</v>
      </c>
      <c r="C6" s="66">
        <f ca="1">INT(RAND()*(5-1)+1)</f>
        <v>3</v>
      </c>
      <c r="D6" s="66">
        <f ca="1">INT(RAND()*(9-1)+1)</f>
        <v>8</v>
      </c>
      <c r="E6" s="66" t="str">
        <f>C6&amp;" + "&amp;D6&amp;" + "&amp;C7&amp;" = "</f>
        <v>3 + 8 + 6 = </v>
      </c>
      <c r="F6" s="66"/>
      <c r="G6" s="66"/>
      <c r="H6" s="66"/>
      <c r="I6" s="66"/>
      <c r="J6" s="66"/>
      <c r="K6" s="66"/>
      <c r="L6" s="66"/>
      <c r="M6" s="66"/>
      <c r="N6" s="66"/>
      <c r="O6" s="73"/>
      <c r="P6" s="73"/>
      <c r="Q6" s="73"/>
      <c r="R6" s="73"/>
      <c r="S6" s="74"/>
      <c r="T6" s="119">
        <f>C6+D6+C7</f>
        <v>17</v>
      </c>
      <c r="U6" s="124"/>
      <c r="V6" s="66"/>
      <c r="W6" s="64" t="s">
        <v>2</v>
      </c>
      <c r="X6" s="65">
        <f ca="1">INT(RAND()*(6-2)+2)</f>
        <v>4</v>
      </c>
      <c r="Y6" s="65">
        <f ca="1">INT(RAND()*(6-2)+2)*10</f>
        <v>50</v>
      </c>
      <c r="Z6" s="112" t="str">
        <f>"John spent "&amp;X6&amp;"p in one shop and "&amp;Y6&amp;"p"</f>
        <v>John spent 4p in one shop and 50p</v>
      </c>
      <c r="AA6" s="104"/>
      <c r="AB6" s="65"/>
      <c r="AC6" s="104"/>
      <c r="AD6" s="66"/>
      <c r="AE6" s="66"/>
      <c r="AF6" s="66"/>
      <c r="AG6" s="73"/>
      <c r="AH6" s="73"/>
      <c r="AI6" s="85"/>
      <c r="AJ6" s="87"/>
      <c r="AK6" s="87"/>
      <c r="AL6" s="88"/>
      <c r="AM6" s="88"/>
      <c r="AN6" s="90"/>
      <c r="AO6" s="91"/>
    </row>
    <row r="7" spans="1:41" s="7" customFormat="1" ht="23.25">
      <c r="A7" s="3"/>
      <c r="B7" s="64"/>
      <c r="C7" s="66">
        <f ca="1">INT(RAND()*(9-1)+1)</f>
        <v>6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73"/>
      <c r="P7" s="73"/>
      <c r="Q7" s="73"/>
      <c r="R7" s="73"/>
      <c r="S7" s="74"/>
      <c r="T7" s="69"/>
      <c r="U7" s="102"/>
      <c r="V7" s="66"/>
      <c r="W7" s="67"/>
      <c r="X7" s="67"/>
      <c r="Y7" s="67"/>
      <c r="Z7" s="67" t="s">
        <v>15</v>
      </c>
      <c r="AA7" s="66"/>
      <c r="AB7" s="66"/>
      <c r="AC7" s="66"/>
      <c r="AD7" s="66"/>
      <c r="AE7" s="66"/>
      <c r="AF7" s="66"/>
      <c r="AG7" s="73"/>
      <c r="AH7" s="73"/>
      <c r="AI7" s="85"/>
      <c r="AJ7" s="86"/>
      <c r="AK7" s="86"/>
      <c r="AL7" s="69"/>
      <c r="AM7" s="69"/>
      <c r="AN7" s="90"/>
      <c r="AO7" s="91"/>
    </row>
    <row r="8" spans="1:41" s="7" customFormat="1" ht="23.25">
      <c r="A8" s="3"/>
      <c r="B8" s="64" t="s">
        <v>6</v>
      </c>
      <c r="C8" s="82">
        <f ca="1">INT(RAND()*(100-6)+6)</f>
        <v>95</v>
      </c>
      <c r="D8" s="65"/>
      <c r="E8" s="66" t="str">
        <f>"Round "&amp;C8&amp;" to the nearest 10"</f>
        <v>Round 95 to the nearest 10</v>
      </c>
      <c r="F8" s="66"/>
      <c r="G8" s="66"/>
      <c r="H8" s="66"/>
      <c r="I8" s="66"/>
      <c r="J8" s="92"/>
      <c r="K8" s="66"/>
      <c r="L8" s="73"/>
      <c r="M8" s="73"/>
      <c r="N8" s="85"/>
      <c r="O8" s="106"/>
      <c r="P8" s="106"/>
      <c r="Q8" s="106"/>
      <c r="R8" s="106"/>
      <c r="S8" s="88"/>
      <c r="T8" s="119" t="str">
        <f>FIXED(C8,-1)</f>
        <v>100</v>
      </c>
      <c r="U8" s="116"/>
      <c r="V8" s="72"/>
      <c r="W8" s="64"/>
      <c r="X8" s="66"/>
      <c r="Y8" s="66"/>
      <c r="Z8" s="66" t="s">
        <v>16</v>
      </c>
      <c r="AA8" s="66"/>
      <c r="AB8" s="66"/>
      <c r="AC8" s="66"/>
      <c r="AD8" s="66"/>
      <c r="AE8" s="66"/>
      <c r="AF8" s="66"/>
      <c r="AG8" s="73"/>
      <c r="AH8" s="73"/>
      <c r="AI8" s="85"/>
      <c r="AJ8" s="87"/>
      <c r="AK8" s="87"/>
      <c r="AL8" s="88"/>
      <c r="AM8" s="119" t="str">
        <f>X6+Y6&amp;"p"</f>
        <v>54p</v>
      </c>
      <c r="AN8" s="120"/>
      <c r="AO8" s="120"/>
    </row>
    <row r="9" spans="1:41" s="7" customFormat="1" ht="23.25">
      <c r="A9" s="3"/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73"/>
      <c r="P9" s="73"/>
      <c r="Q9" s="73"/>
      <c r="R9" s="73"/>
      <c r="S9" s="74"/>
      <c r="T9" s="68"/>
      <c r="U9" s="67"/>
      <c r="V9" s="66"/>
      <c r="W9" s="67"/>
      <c r="X9" s="67"/>
      <c r="Y9" s="67"/>
      <c r="Z9" s="67"/>
      <c r="AA9" s="67"/>
      <c r="AB9" s="67"/>
      <c r="AC9" s="67"/>
      <c r="AD9" s="67"/>
      <c r="AE9" s="67"/>
      <c r="AF9" s="66"/>
      <c r="AG9" s="73"/>
      <c r="AH9" s="73"/>
      <c r="AI9" s="85"/>
      <c r="AJ9" s="86"/>
      <c r="AK9" s="86"/>
      <c r="AL9" s="69"/>
      <c r="AM9" s="69"/>
      <c r="AN9" s="90"/>
      <c r="AO9" s="91"/>
    </row>
    <row r="10" spans="1:41" s="7" customFormat="1" ht="23.25">
      <c r="A10" s="3"/>
      <c r="B10" s="64" t="s">
        <v>7</v>
      </c>
      <c r="C10" s="65">
        <f ca="1">INT(RAND()*(9-1)+1)</f>
        <v>6</v>
      </c>
      <c r="D10" s="65" t="str">
        <f>IF(C10=1,"January",IF(C10=2,"February",IF(C10=3,"March",IF(C10=4,"April",IF(C10=5,"May",IF(C10=6,"June",IF(C10=7,"July",IF(C10=8,"August","September"))))))))</f>
        <v>June</v>
      </c>
      <c r="E10" s="66" t="str">
        <f>"What is the month after "&amp;D10&amp;" ?"</f>
        <v>What is the month after June ?</v>
      </c>
      <c r="F10" s="66"/>
      <c r="G10" s="66"/>
      <c r="H10" s="66"/>
      <c r="I10" s="66"/>
      <c r="J10" s="66"/>
      <c r="K10" s="66"/>
      <c r="L10" s="66"/>
      <c r="M10" s="66"/>
      <c r="N10" s="66"/>
      <c r="O10" s="73"/>
      <c r="P10" s="73"/>
      <c r="Q10" s="73"/>
      <c r="R10" s="73"/>
      <c r="S10" s="69"/>
      <c r="T10" s="139" t="str">
        <f>D11</f>
        <v>July</v>
      </c>
      <c r="U10" s="140"/>
      <c r="V10" s="141"/>
      <c r="W10" s="64" t="s">
        <v>4</v>
      </c>
      <c r="X10" s="65">
        <f ca="1">INT(RAND()*(199-101)+101)</f>
        <v>146</v>
      </c>
      <c r="Y10" s="65"/>
      <c r="Z10" s="66" t="str">
        <f>"Write "&amp;X10&amp;" cm in metres and centimetres"</f>
        <v>Write 146 cm in metres and centimetres</v>
      </c>
      <c r="AA10" s="66"/>
      <c r="AB10" s="66"/>
      <c r="AC10" s="66"/>
      <c r="AD10" s="66"/>
      <c r="AE10" s="92"/>
      <c r="AF10" s="66"/>
      <c r="AG10" s="73"/>
      <c r="AH10" s="73"/>
      <c r="AI10" s="85"/>
      <c r="AJ10" s="87"/>
      <c r="AK10" s="87"/>
      <c r="AL10" s="88"/>
      <c r="AM10" s="88"/>
      <c r="AN10" s="90"/>
      <c r="AO10" s="91"/>
    </row>
    <row r="11" spans="1:41" s="7" customFormat="1" ht="23.25">
      <c r="A11" s="3"/>
      <c r="B11" s="64"/>
      <c r="C11" s="66">
        <f>C10+1</f>
        <v>7</v>
      </c>
      <c r="D11" s="65" t="str">
        <f>IF(C11=2,"February",IF(C11=3,"March",IF(C11=4,"April",IF(C11=5,"May",IF(C11=6,"June",IF(C11=7,"July",IF(C11=8,"August",IF(C11=9,"September",October))))))))</f>
        <v>July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3"/>
      <c r="P11" s="73"/>
      <c r="Q11" s="73"/>
      <c r="R11" s="73"/>
      <c r="S11" s="74"/>
      <c r="T11" s="68"/>
      <c r="U11" s="67"/>
      <c r="V11" s="66"/>
      <c r="W11" s="64"/>
      <c r="X11" s="65"/>
      <c r="Y11" s="66"/>
      <c r="Z11" s="66"/>
      <c r="AA11" s="66"/>
      <c r="AB11" s="66"/>
      <c r="AC11" s="66"/>
      <c r="AD11" s="66"/>
      <c r="AE11" s="66"/>
      <c r="AF11" s="66"/>
      <c r="AG11" s="73"/>
      <c r="AH11" s="73"/>
      <c r="AI11" s="85"/>
      <c r="AJ11" s="87"/>
      <c r="AK11" s="87"/>
      <c r="AL11" s="88"/>
      <c r="AM11" s="89" t="str">
        <f>"1m "&amp;X10-100&amp;"cm"</f>
        <v>1m 46cm</v>
      </c>
      <c r="AN11" s="101"/>
      <c r="AO11" s="101"/>
    </row>
    <row r="12" spans="1:41" s="7" customFormat="1" ht="18" customHeight="1">
      <c r="A12" s="3"/>
      <c r="B12" s="64" t="s">
        <v>9</v>
      </c>
      <c r="C12" s="65">
        <f ca="1">INT(RAND()*(12-3)+3)</f>
        <v>4</v>
      </c>
      <c r="D12" s="65"/>
      <c r="E12" s="66" t="str">
        <f>"One fence panel costs £"&amp;C12&amp;" how much"</f>
        <v>One fence panel costs £4 how much</v>
      </c>
      <c r="F12" s="66"/>
      <c r="G12" s="66"/>
      <c r="H12" s="66"/>
      <c r="I12" s="66"/>
      <c r="J12" s="66"/>
      <c r="K12" s="66"/>
      <c r="L12" s="66"/>
      <c r="M12" s="66"/>
      <c r="N12" s="66"/>
      <c r="O12" s="73"/>
      <c r="P12" s="73"/>
      <c r="Q12" s="73"/>
      <c r="R12" s="73"/>
      <c r="S12" s="74"/>
      <c r="T12" s="40"/>
      <c r="V12" s="66"/>
      <c r="W12" s="64" t="s">
        <v>6</v>
      </c>
      <c r="X12" s="65">
        <f ca="1">INT(RAND()*(20-4)+4)*2</f>
        <v>8</v>
      </c>
      <c r="Y12" s="65"/>
      <c r="Z12" s="66" t="str">
        <f>"What is half of "&amp;X12</f>
        <v>What is half of 8</v>
      </c>
      <c r="AA12" s="66"/>
      <c r="AB12" s="66"/>
      <c r="AC12" s="66"/>
      <c r="AD12" s="66"/>
      <c r="AE12" s="66"/>
      <c r="AF12" s="93"/>
      <c r="AG12" s="94"/>
      <c r="AH12" s="94"/>
      <c r="AI12" s="94"/>
      <c r="AJ12" s="94"/>
      <c r="AK12" s="94"/>
      <c r="AL12" s="91"/>
      <c r="AM12" s="134">
        <f>X12/2</f>
        <v>4</v>
      </c>
      <c r="AN12" s="120"/>
      <c r="AO12" s="120"/>
    </row>
    <row r="13" spans="1:41" s="7" customFormat="1" ht="23.25">
      <c r="A13" s="3"/>
      <c r="B13" s="64"/>
      <c r="C13" s="66"/>
      <c r="D13" s="66"/>
      <c r="E13" s="66" t="s">
        <v>20</v>
      </c>
      <c r="F13" s="66"/>
      <c r="G13" s="66"/>
      <c r="H13" s="66"/>
      <c r="I13" s="66"/>
      <c r="J13" s="66"/>
      <c r="K13" s="66"/>
      <c r="L13" s="66"/>
      <c r="M13" s="66"/>
      <c r="N13" s="66"/>
      <c r="O13" s="73"/>
      <c r="P13" s="73"/>
      <c r="Q13" s="73"/>
      <c r="R13" s="73"/>
      <c r="S13" s="74"/>
      <c r="T13" s="163" t="str">
        <f>"£"&amp;C12*10</f>
        <v>£40</v>
      </c>
      <c r="U13" s="141"/>
      <c r="V13" s="162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8"/>
      <c r="AM13" s="68"/>
      <c r="AN13" s="91"/>
      <c r="AO13" s="91"/>
    </row>
    <row r="14" spans="1:41" s="7" customFormat="1" ht="23.25">
      <c r="A14" s="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/>
      <c r="T14" s="68"/>
      <c r="U14" s="67"/>
      <c r="V14" s="66"/>
      <c r="W14" s="64" t="s">
        <v>8</v>
      </c>
      <c r="X14" s="65">
        <f ca="1">INT(RAND()*(30-10)+10)</f>
        <v>25</v>
      </c>
      <c r="Y14" s="65">
        <f ca="1">INT(RAND()*(30-10)+10)</f>
        <v>23</v>
      </c>
      <c r="Z14" s="66" t="str">
        <f>X14&amp;" + "&amp;Y14</f>
        <v>25 + 23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7"/>
      <c r="AK14" s="70"/>
      <c r="AL14" s="68"/>
      <c r="AM14" s="129">
        <f>Y14+X14</f>
        <v>48</v>
      </c>
      <c r="AN14" s="121"/>
      <c r="AO14" s="121"/>
    </row>
    <row r="15" spans="1:41" s="7" customFormat="1" ht="20.25">
      <c r="A15" s="3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49"/>
      <c r="Q15" s="49"/>
      <c r="R15" s="49"/>
      <c r="S15" s="50"/>
      <c r="T15" s="117"/>
      <c r="U15" s="118"/>
      <c r="V15" s="48"/>
      <c r="W15" s="47"/>
      <c r="X15" s="51"/>
      <c r="Y15" s="51"/>
      <c r="Z15" s="48"/>
      <c r="AA15" s="48"/>
      <c r="AB15" s="48"/>
      <c r="AC15" s="48"/>
      <c r="AD15" s="48"/>
      <c r="AE15" s="56"/>
      <c r="AF15" s="52"/>
      <c r="AG15" s="52"/>
      <c r="AH15" s="52"/>
      <c r="AI15" s="52"/>
      <c r="AJ15" s="52"/>
      <c r="AK15" s="52"/>
      <c r="AL15" s="54"/>
      <c r="AM15" s="135"/>
      <c r="AN15" s="136"/>
      <c r="AO15" s="55"/>
    </row>
    <row r="16" spans="1:41" s="7" customFormat="1" ht="20.25">
      <c r="A16" s="18"/>
      <c r="B16" s="60"/>
      <c r="C16" s="60"/>
      <c r="D16" s="60"/>
      <c r="E16" s="61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5"/>
      <c r="T16" s="54"/>
      <c r="U16" s="52"/>
      <c r="V16" s="57"/>
      <c r="AL16" s="40"/>
      <c r="AM16" s="40"/>
      <c r="AN16" s="40"/>
      <c r="AO16" s="40"/>
    </row>
    <row r="17" spans="1:41" s="7" customFormat="1" ht="20.25">
      <c r="A17" s="18"/>
      <c r="B17" s="47"/>
      <c r="C17" s="59"/>
      <c r="D17" s="5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2"/>
      <c r="P17" s="53"/>
      <c r="Q17" s="52"/>
      <c r="R17" s="52"/>
      <c r="S17" s="54"/>
      <c r="T17" s="137"/>
      <c r="U17" s="138"/>
      <c r="V17" s="57"/>
      <c r="AL17" s="40"/>
      <c r="AM17" s="40"/>
      <c r="AN17" s="40"/>
      <c r="AO17" s="54"/>
    </row>
    <row r="18" spans="1:41" s="7" customFormat="1" ht="20.25">
      <c r="A18" s="1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62"/>
      <c r="T18" s="62"/>
      <c r="U18" s="52"/>
      <c r="V18" s="57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62"/>
      <c r="AM18" s="62"/>
      <c r="AN18" s="62"/>
      <c r="AO18" s="62"/>
    </row>
    <row r="19" spans="1:41" s="7" customFormat="1" ht="18" customHeight="1">
      <c r="A19" s="18"/>
      <c r="B19" s="60"/>
      <c r="C19" s="60"/>
      <c r="D19" s="60"/>
      <c r="E19" s="61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58"/>
      <c r="AL19" s="58"/>
      <c r="AM19" s="58"/>
      <c r="AN19" s="58"/>
      <c r="AO19" s="58"/>
    </row>
    <row r="20" spans="2:16" ht="18" customHeight="1">
      <c r="B20" s="29"/>
      <c r="C20" s="30"/>
      <c r="D20" s="30"/>
      <c r="E20" s="122"/>
      <c r="F20" s="123"/>
      <c r="G20" s="123"/>
      <c r="H20" s="123"/>
      <c r="I20" s="123"/>
      <c r="J20" s="123"/>
      <c r="K20" s="123"/>
      <c r="L20" s="123"/>
      <c r="M20" s="32"/>
      <c r="N20" s="32"/>
      <c r="O20" s="32"/>
      <c r="P20" s="32"/>
    </row>
    <row r="21" spans="2:16" ht="18" customHeight="1">
      <c r="B21" s="29"/>
      <c r="C21" s="30"/>
      <c r="D21" s="30"/>
      <c r="E21" s="123"/>
      <c r="F21" s="123"/>
      <c r="G21" s="123"/>
      <c r="H21" s="123"/>
      <c r="I21" s="123"/>
      <c r="J21" s="123"/>
      <c r="K21" s="123"/>
      <c r="L21" s="123"/>
      <c r="M21" s="31"/>
      <c r="N21" s="31"/>
      <c r="O21" s="31"/>
      <c r="P21" s="31"/>
    </row>
    <row r="22" spans="2:23" ht="18" customHeight="1">
      <c r="B22" s="29"/>
      <c r="C22" s="30"/>
      <c r="D22" s="30"/>
      <c r="E22" s="123"/>
      <c r="F22" s="123"/>
      <c r="G22" s="123"/>
      <c r="H22" s="123"/>
      <c r="I22" s="123"/>
      <c r="J22" s="123"/>
      <c r="K22" s="123"/>
      <c r="L22" s="123"/>
      <c r="M22" s="31"/>
      <c r="N22" s="31"/>
      <c r="O22" s="31"/>
      <c r="P22" s="31"/>
      <c r="Q22" s="33"/>
      <c r="R22" s="33"/>
      <c r="S22" s="33"/>
      <c r="T22" s="33"/>
      <c r="U22" s="33"/>
      <c r="V22" s="33"/>
      <c r="W22" s="33"/>
    </row>
    <row r="23" spans="2:23" ht="18" customHeight="1">
      <c r="B23" s="32"/>
      <c r="C23" s="5"/>
      <c r="D23" s="5"/>
      <c r="E23" s="123"/>
      <c r="F23" s="123"/>
      <c r="G23" s="123"/>
      <c r="H23" s="123"/>
      <c r="I23" s="123"/>
      <c r="J23" s="123"/>
      <c r="K23" s="123"/>
      <c r="L23" s="123"/>
      <c r="M23" s="31"/>
      <c r="N23" s="31"/>
      <c r="O23" s="31"/>
      <c r="P23" s="31"/>
      <c r="Q23" s="33"/>
      <c r="R23" s="33"/>
      <c r="S23" s="33"/>
      <c r="T23" s="33"/>
      <c r="U23" s="33"/>
      <c r="V23" s="34"/>
      <c r="W23" s="33"/>
    </row>
    <row r="24" spans="2:23" ht="18" customHeight="1">
      <c r="B24" s="32"/>
      <c r="C24" s="5"/>
      <c r="D24" s="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/>
      <c r="R24" s="33"/>
      <c r="S24" s="33"/>
      <c r="T24" s="33"/>
      <c r="U24" s="35"/>
      <c r="V24" s="33"/>
      <c r="W24" s="33"/>
    </row>
    <row r="25" spans="17:23" ht="18" customHeight="1">
      <c r="Q25" s="33"/>
      <c r="R25" s="33"/>
      <c r="S25" s="33"/>
      <c r="T25" s="33"/>
      <c r="U25" s="33"/>
      <c r="V25" s="33"/>
      <c r="W25" s="33"/>
    </row>
    <row r="26" spans="17:23" ht="18" customHeight="1">
      <c r="Q26" s="33"/>
      <c r="R26" s="33"/>
      <c r="S26" s="33"/>
      <c r="T26" s="33"/>
      <c r="U26" s="33"/>
      <c r="V26" s="33"/>
      <c r="W26" s="33"/>
    </row>
    <row r="27" spans="17:23" ht="18" customHeight="1">
      <c r="Q27" s="33"/>
      <c r="R27" s="33"/>
      <c r="S27" s="33"/>
      <c r="T27" s="33"/>
      <c r="U27" s="33"/>
      <c r="V27" s="33"/>
      <c r="W27" s="33"/>
    </row>
    <row r="28" spans="17:23" ht="18" customHeight="1">
      <c r="Q28" s="33"/>
      <c r="R28" s="33"/>
      <c r="S28" s="33"/>
      <c r="T28" s="33"/>
      <c r="U28" s="33"/>
      <c r="V28" s="33"/>
      <c r="W28" s="33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>
      <c r="A104" s="33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 selectLockedCells="1"/>
  <mergeCells count="15">
    <mergeCell ref="T10:V10"/>
    <mergeCell ref="AM4:AO4"/>
    <mergeCell ref="AM8:AO8"/>
    <mergeCell ref="AM12:AO12"/>
    <mergeCell ref="T13:V13"/>
    <mergeCell ref="AM14:AO14"/>
    <mergeCell ref="AM15:AN15"/>
    <mergeCell ref="AB2:AO2"/>
    <mergeCell ref="E20:L23"/>
    <mergeCell ref="T8:U8"/>
    <mergeCell ref="T15:U15"/>
    <mergeCell ref="B2:AA2"/>
    <mergeCell ref="T4:U4"/>
    <mergeCell ref="T6:U6"/>
    <mergeCell ref="T17:U17"/>
  </mergeCells>
  <printOptions/>
  <pageMargins left="0.75" right="0.75" top="1" bottom="1" header="0.5" footer="0.5"/>
  <pageSetup horizontalDpi="300" verticalDpi="300" orientation="portrait" paperSize="9" r:id="rId2"/>
  <ignoredErrors>
    <ignoredError sqref="B4:B13 W4:W14" numberStoredAsText="1"/>
    <ignoredError sqref="AM4:AO14 T6:U14 V6:V12 V14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AQ105"/>
  <sheetViews>
    <sheetView showRowColHeaders="0" zoomScale="98" zoomScaleNormal="98" workbookViewId="0" topLeftCell="A2">
      <selection activeCell="A2" sqref="A2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3.7109375" style="2" hidden="1" customWidth="1"/>
    <col min="5" max="7" width="3.7109375" style="1" customWidth="1"/>
    <col min="8" max="8" width="1.7109375" style="1" customWidth="1"/>
    <col min="9" max="18" width="3.7109375" style="1" customWidth="1"/>
    <col min="19" max="19" width="4.7109375" style="1" customWidth="1"/>
    <col min="20" max="20" width="3.7109375" style="1" customWidth="1"/>
    <col min="21" max="21" width="7.7109375" style="1" customWidth="1"/>
    <col min="22" max="23" width="5.7109375" style="1" customWidth="1"/>
    <col min="24" max="25" width="3.7109375" style="2" hidden="1" customWidth="1"/>
    <col min="26" max="16384" width="3.7109375" style="1" customWidth="1"/>
  </cols>
  <sheetData>
    <row r="1" ht="12.75" hidden="1"/>
    <row r="2" spans="1:41" ht="49.5" customHeight="1" thickBot="1">
      <c r="A2" s="3"/>
      <c r="B2" s="128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7" t="s">
        <v>11</v>
      </c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s="7" customFormat="1" ht="24.75" customHeight="1">
      <c r="A3" s="3"/>
      <c r="B3" s="4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9"/>
      <c r="T3" s="39"/>
      <c r="U3" s="3"/>
      <c r="V3" s="3"/>
      <c r="W3" s="6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9"/>
      <c r="AM3" s="39"/>
      <c r="AN3" s="43"/>
      <c r="AO3" s="40"/>
    </row>
    <row r="4" spans="1:42" s="7" customFormat="1" ht="23.25">
      <c r="A4" s="3"/>
      <c r="B4" s="64" t="s">
        <v>1</v>
      </c>
      <c r="C4" s="82">
        <f ca="1">INT(RAND()*(6-2)+1)*10</f>
        <v>10</v>
      </c>
      <c r="D4" s="65">
        <f ca="1">INT(RAND()*(15-10)+10)</f>
        <v>12</v>
      </c>
      <c r="E4" s="66" t="str">
        <f>C4&amp;" - "&amp;D4</f>
        <v>10 - 12</v>
      </c>
      <c r="F4" s="66"/>
      <c r="G4" s="66"/>
      <c r="H4" s="66"/>
      <c r="I4" s="66"/>
      <c r="J4" s="66"/>
      <c r="K4" s="66"/>
      <c r="L4" s="66"/>
      <c r="M4" s="66"/>
      <c r="N4" s="66"/>
      <c r="O4" s="67"/>
      <c r="P4" s="70"/>
      <c r="Q4" s="68"/>
      <c r="R4" s="67"/>
      <c r="S4" s="71"/>
      <c r="T4" s="133">
        <f>C4-D4</f>
        <v>-2</v>
      </c>
      <c r="U4" s="116"/>
      <c r="V4" s="66"/>
      <c r="W4" s="64" t="s">
        <v>10</v>
      </c>
      <c r="X4" s="82">
        <f ca="1">INT(RAND()*(20-10)+10)</f>
        <v>13</v>
      </c>
      <c r="Y4" s="82">
        <f ca="1">INT(RAND()*(5-2)+2)</f>
        <v>4</v>
      </c>
      <c r="Z4" s="66" t="str">
        <f>X4&amp;", "&amp;X4+Y4&amp;", "&amp;X4+2*Y4&amp;", "&amp;X4+3*Y4&amp;", what's next?"</f>
        <v>13, 17, 21, 25, what's next?</v>
      </c>
      <c r="AA4" s="66"/>
      <c r="AB4" s="66"/>
      <c r="AC4" s="66"/>
      <c r="AD4" s="66"/>
      <c r="AE4" s="66"/>
      <c r="AF4" s="66"/>
      <c r="AG4" s="73"/>
      <c r="AH4" s="73"/>
      <c r="AI4" s="85"/>
      <c r="AJ4" s="86"/>
      <c r="AK4" s="86"/>
      <c r="AL4" s="69"/>
      <c r="AM4" s="119">
        <f>X4+4*Y4</f>
        <v>29</v>
      </c>
      <c r="AN4" s="130"/>
      <c r="AO4" s="130"/>
      <c r="AP4" s="67"/>
    </row>
    <row r="5" spans="1:42" s="7" customFormat="1" ht="23.25">
      <c r="A5" s="3"/>
      <c r="B5" s="64"/>
      <c r="C5" s="67"/>
      <c r="D5" s="67"/>
      <c r="E5" s="66"/>
      <c r="F5" s="66"/>
      <c r="G5" s="66"/>
      <c r="H5" s="66"/>
      <c r="I5" s="66"/>
      <c r="J5" s="66"/>
      <c r="K5" s="66"/>
      <c r="L5" s="66"/>
      <c r="M5" s="66"/>
      <c r="N5" s="66"/>
      <c r="O5" s="73"/>
      <c r="P5" s="73"/>
      <c r="Q5" s="73"/>
      <c r="R5" s="73"/>
      <c r="S5" s="74"/>
      <c r="T5" s="119"/>
      <c r="U5" s="124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8"/>
      <c r="AM5" s="68"/>
      <c r="AN5" s="68"/>
      <c r="AO5" s="68"/>
      <c r="AP5" s="67"/>
    </row>
    <row r="6" spans="1:42" s="7" customFormat="1" ht="23.25">
      <c r="A6" s="3"/>
      <c r="B6" s="64" t="s">
        <v>3</v>
      </c>
      <c r="C6" s="65">
        <f ca="1">INT(RAND()*(30-10)+10)</f>
        <v>12</v>
      </c>
      <c r="D6" s="65">
        <f ca="1">INT(RAND()*(30-10)+10)</f>
        <v>24</v>
      </c>
      <c r="E6" s="66" t="str">
        <f>C6&amp;" + "&amp;D6</f>
        <v>12 + 24</v>
      </c>
      <c r="F6" s="66"/>
      <c r="G6" s="66"/>
      <c r="H6" s="66"/>
      <c r="I6" s="66"/>
      <c r="J6" s="66"/>
      <c r="K6" s="66"/>
      <c r="L6" s="66"/>
      <c r="M6" s="66"/>
      <c r="N6" s="66"/>
      <c r="O6" s="67"/>
      <c r="P6" s="70"/>
      <c r="Q6" s="68"/>
      <c r="R6" s="67"/>
      <c r="S6" s="71"/>
      <c r="T6" s="129">
        <f>D6+C6</f>
        <v>36</v>
      </c>
      <c r="U6" s="125"/>
      <c r="V6" s="66"/>
      <c r="W6" s="75" t="s">
        <v>2</v>
      </c>
      <c r="X6" s="65">
        <f ca="1">INT(RAND()*(30-10)+10)</f>
        <v>12</v>
      </c>
      <c r="Y6" s="65">
        <f ca="1">INT(RAND()*(9-2)+2)</f>
        <v>2</v>
      </c>
      <c r="Z6" s="66" t="str">
        <f>"Jan has "&amp;X6&amp;"p she finds "&amp;Y6&amp;"p "</f>
        <v>Jan has 12p she finds 2p </v>
      </c>
      <c r="AA6" s="66"/>
      <c r="AB6" s="66"/>
      <c r="AC6" s="66"/>
      <c r="AD6" s="66"/>
      <c r="AE6" s="66"/>
      <c r="AF6" s="66"/>
      <c r="AG6" s="66"/>
      <c r="AH6" s="66"/>
      <c r="AI6" s="66"/>
      <c r="AJ6" s="67"/>
      <c r="AK6" s="70"/>
      <c r="AL6" s="68"/>
      <c r="AM6" s="68"/>
      <c r="AN6" s="68"/>
      <c r="AO6" s="68"/>
      <c r="AP6" s="67"/>
    </row>
    <row r="7" spans="1:42" s="7" customFormat="1" ht="23.25">
      <c r="A7" s="3"/>
      <c r="B7" s="64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73"/>
      <c r="P7" s="73"/>
      <c r="Q7" s="73"/>
      <c r="R7" s="73"/>
      <c r="S7" s="74"/>
      <c r="T7" s="69"/>
      <c r="U7" s="102"/>
      <c r="V7" s="66"/>
      <c r="W7" s="75"/>
      <c r="X7" s="65"/>
      <c r="Y7" s="65"/>
      <c r="Z7" s="66" t="s">
        <v>19</v>
      </c>
      <c r="AA7" s="66"/>
      <c r="AB7" s="66"/>
      <c r="AC7" s="66"/>
      <c r="AD7" s="66"/>
      <c r="AE7" s="66"/>
      <c r="AF7" s="66"/>
      <c r="AG7" s="66"/>
      <c r="AH7" s="66"/>
      <c r="AI7" s="66"/>
      <c r="AJ7" s="67"/>
      <c r="AK7" s="70"/>
      <c r="AL7" s="68"/>
      <c r="AM7" s="129" t="str">
        <f>X6+Y6&amp;"p"</f>
        <v>14p</v>
      </c>
      <c r="AN7" s="130"/>
      <c r="AO7" s="131"/>
      <c r="AP7" s="67"/>
    </row>
    <row r="8" spans="1:42" s="7" customFormat="1" ht="23.25">
      <c r="A8" s="3"/>
      <c r="B8" s="64" t="s">
        <v>5</v>
      </c>
      <c r="C8" s="65">
        <f ca="1">(INT(RAND()*(5-2)+2))*20</f>
        <v>80</v>
      </c>
      <c r="D8" s="65"/>
      <c r="E8" s="66" t="str">
        <f>"How many 2p coins make "&amp;C8&amp;"p?"</f>
        <v>How many 2p coins make 80p?</v>
      </c>
      <c r="F8" s="66"/>
      <c r="G8" s="66"/>
      <c r="H8" s="66"/>
      <c r="I8" s="66"/>
      <c r="J8" s="66"/>
      <c r="K8" s="66"/>
      <c r="L8" s="66"/>
      <c r="M8" s="66"/>
      <c r="N8" s="66"/>
      <c r="O8" s="73"/>
      <c r="P8" s="73"/>
      <c r="Q8" s="73"/>
      <c r="R8" s="73"/>
      <c r="S8" s="74"/>
      <c r="T8" s="119">
        <f>C8/2</f>
        <v>40</v>
      </c>
      <c r="U8" s="125"/>
      <c r="V8" s="6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8"/>
      <c r="AM8" s="68"/>
      <c r="AN8" s="68"/>
      <c r="AO8" s="68"/>
      <c r="AP8" s="67"/>
    </row>
    <row r="9" spans="1:42" s="7" customFormat="1" ht="23.25">
      <c r="A9" s="3"/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73"/>
      <c r="P9" s="73"/>
      <c r="Q9" s="73"/>
      <c r="R9" s="73"/>
      <c r="S9" s="74"/>
      <c r="T9" s="119"/>
      <c r="U9" s="125"/>
      <c r="V9" s="66"/>
      <c r="W9" s="64" t="s">
        <v>4</v>
      </c>
      <c r="X9" s="82">
        <f ca="1">INT(RAND()*(10-2)+2)</f>
        <v>6</v>
      </c>
      <c r="Y9" s="82">
        <f ca="1">INT(RAND()*(10-2)+2)</f>
        <v>6</v>
      </c>
      <c r="Z9" s="66" t="str">
        <f>X9&amp;" + what = "&amp;X9+Y9</f>
        <v>6 + what = 12</v>
      </c>
      <c r="AA9" s="66"/>
      <c r="AB9" s="66"/>
      <c r="AC9" s="66"/>
      <c r="AD9" s="66"/>
      <c r="AE9" s="66"/>
      <c r="AF9" s="66"/>
      <c r="AG9" s="73"/>
      <c r="AH9" s="73"/>
      <c r="AI9" s="85"/>
      <c r="AJ9" s="86"/>
      <c r="AK9" s="86"/>
      <c r="AL9" s="68"/>
      <c r="AM9" s="119">
        <f>X9+Y9</f>
        <v>12</v>
      </c>
      <c r="AN9" s="120"/>
      <c r="AO9" s="120"/>
      <c r="AP9" s="67"/>
    </row>
    <row r="10" spans="1:42" s="7" customFormat="1" ht="23.25">
      <c r="A10" s="3"/>
      <c r="B10" s="64" t="s">
        <v>7</v>
      </c>
      <c r="C10" s="65">
        <f ca="1">INT(RAND()*(9-2)+2)</f>
        <v>8</v>
      </c>
      <c r="D10" s="65">
        <f ca="1">INT(RAND()*(40-20)+20)</f>
        <v>37</v>
      </c>
      <c r="E10" s="66" t="str">
        <f>"I cut "&amp;C10&amp;" cm from a bit of wood "&amp;D10&amp;"cm"</f>
        <v>I cut 8 cm from a bit of wood 37cm</v>
      </c>
      <c r="F10" s="66"/>
      <c r="G10" s="66"/>
      <c r="H10" s="66"/>
      <c r="I10" s="66"/>
      <c r="J10" s="66"/>
      <c r="K10" s="66"/>
      <c r="L10" s="66"/>
      <c r="M10" s="66"/>
      <c r="N10" s="66"/>
      <c r="O10" s="73"/>
      <c r="P10" s="73"/>
      <c r="Q10" s="73"/>
      <c r="R10" s="73"/>
      <c r="S10" s="74"/>
      <c r="T10" s="68"/>
      <c r="U10" s="67"/>
      <c r="V10" s="66"/>
      <c r="W10" s="64"/>
      <c r="X10" s="82"/>
      <c r="Y10" s="66"/>
      <c r="Z10" s="66"/>
      <c r="AA10" s="66"/>
      <c r="AB10" s="66"/>
      <c r="AC10" s="66"/>
      <c r="AD10" s="66"/>
      <c r="AE10" s="66"/>
      <c r="AF10" s="66"/>
      <c r="AG10" s="73"/>
      <c r="AH10" s="73"/>
      <c r="AI10" s="85"/>
      <c r="AJ10" s="87"/>
      <c r="AK10" s="87"/>
      <c r="AL10" s="88"/>
      <c r="AM10" s="89"/>
      <c r="AN10" s="90"/>
      <c r="AO10" s="91"/>
      <c r="AP10" s="67"/>
    </row>
    <row r="11" spans="1:42" s="7" customFormat="1" ht="23.25">
      <c r="A11" s="3"/>
      <c r="B11" s="64"/>
      <c r="C11" s="66"/>
      <c r="D11" s="66"/>
      <c r="E11" s="66" t="s">
        <v>18</v>
      </c>
      <c r="F11" s="66"/>
      <c r="G11" s="66"/>
      <c r="H11" s="66"/>
      <c r="I11" s="66"/>
      <c r="J11" s="66"/>
      <c r="K11" s="66"/>
      <c r="L11" s="66"/>
      <c r="M11" s="66"/>
      <c r="N11" s="66"/>
      <c r="O11" s="73"/>
      <c r="P11" s="73"/>
      <c r="Q11" s="73"/>
      <c r="R11" s="73"/>
      <c r="S11" s="74"/>
      <c r="T11" s="119" t="str">
        <f>D10-C10&amp;" cm"</f>
        <v>29 cm</v>
      </c>
      <c r="U11" s="125"/>
      <c r="V11" s="66"/>
      <c r="W11" s="64" t="s">
        <v>6</v>
      </c>
      <c r="X11" s="65">
        <f ca="1">INT(RAND()*(9-2)+2)</f>
        <v>6</v>
      </c>
      <c r="Y11" s="65" t="str">
        <f>IF(X11=2,"February",IF(X11=3,"March",IF(X11=4,"April",IF(X11=5,"May",IF(X11=6,"June",IF(X11=7,"July",IF(X11=8,"August","September")))))))</f>
        <v>June</v>
      </c>
      <c r="Z11" s="66" t="str">
        <f>"What is the month before "</f>
        <v>What is the month before 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73"/>
      <c r="AK11" s="73"/>
      <c r="AL11" s="113"/>
      <c r="AM11" s="144" t="str">
        <f>Y12</f>
        <v>May</v>
      </c>
      <c r="AN11" s="121"/>
      <c r="AO11" s="121"/>
      <c r="AP11" s="116"/>
    </row>
    <row r="12" spans="1:43" s="7" customFormat="1" ht="18" customHeight="1">
      <c r="A12" s="3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7"/>
      <c r="V12" s="66"/>
      <c r="W12" s="64"/>
      <c r="X12" s="66">
        <f>X11-1</f>
        <v>5</v>
      </c>
      <c r="Y12" s="65" t="str">
        <f>IF(X12=1,"January",IF(X12=2,"February",IF(X12=3,"March",IF(X12=4,"April",IF(X12=5,"May",IF(X12=6,"June",IF(X12=7,"July",IF(X12=8,"August","September"))))))))</f>
        <v>May</v>
      </c>
      <c r="Z12" s="66" t="str">
        <f>Y11&amp;"?"</f>
        <v>June?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73"/>
      <c r="AK12" s="73"/>
      <c r="AL12" s="113"/>
      <c r="AM12" s="113"/>
      <c r="AN12" s="74"/>
      <c r="AO12" s="68"/>
      <c r="AP12" s="67"/>
      <c r="AQ12" s="48"/>
    </row>
    <row r="13" spans="1:42" s="7" customFormat="1" ht="23.25">
      <c r="A13" s="3"/>
      <c r="B13" s="64" t="s">
        <v>9</v>
      </c>
      <c r="C13" s="66">
        <f ca="1">INT(RAND()*(10-2)+2)</f>
        <v>3</v>
      </c>
      <c r="D13" s="66">
        <f ca="1">INT(RAND()*(10-2)+2)</f>
        <v>2</v>
      </c>
      <c r="E13" s="66" t="str">
        <f>"What is the cost of "&amp;C13&amp;" pencils at "&amp;D13&amp;"p each?"</f>
        <v>What is the cost of 3 pencils at 2p each?</v>
      </c>
      <c r="F13" s="66"/>
      <c r="G13" s="66"/>
      <c r="H13" s="66"/>
      <c r="I13" s="66"/>
      <c r="J13" s="66"/>
      <c r="K13" s="66"/>
      <c r="L13" s="66"/>
      <c r="M13" s="66"/>
      <c r="N13" s="66"/>
      <c r="O13" s="73"/>
      <c r="P13" s="73"/>
      <c r="Q13" s="73"/>
      <c r="R13" s="73"/>
      <c r="S13" s="74"/>
      <c r="T13" s="68"/>
      <c r="U13" s="67"/>
      <c r="V13" s="66"/>
      <c r="AL13" s="40"/>
      <c r="AM13" s="40"/>
      <c r="AN13" s="40"/>
      <c r="AO13" s="40"/>
      <c r="AP13" s="67"/>
    </row>
    <row r="14" spans="1:42" s="7" customFormat="1" ht="23.25">
      <c r="A14" s="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/>
      <c r="T14" s="134" t="str">
        <f>C13*D13&amp;"p"</f>
        <v>6p</v>
      </c>
      <c r="U14" s="145"/>
      <c r="V14" s="66"/>
      <c r="W14" s="75" t="s">
        <v>17</v>
      </c>
      <c r="X14" s="82">
        <f ca="1">INT(RAND()*(6-1)+1)</f>
        <v>2</v>
      </c>
      <c r="Y14" s="82">
        <f ca="1">INT(RAND()*(6-1)+1)</f>
        <v>3</v>
      </c>
      <c r="Z14" s="114" t="str">
        <f>"Write "&amp;X14&amp;"m "&amp;Y14&amp;"cm in centimetres"</f>
        <v>Write 2m 3cm in centimetres</v>
      </c>
      <c r="AA14" s="77"/>
      <c r="AB14" s="78"/>
      <c r="AC14" s="78"/>
      <c r="AD14" s="78"/>
      <c r="AE14" s="115"/>
      <c r="AF14" s="67"/>
      <c r="AG14" s="67"/>
      <c r="AH14" s="67"/>
      <c r="AI14" s="67"/>
      <c r="AJ14" s="67"/>
      <c r="AK14" s="67"/>
      <c r="AL14" s="68"/>
      <c r="AM14" s="126" t="str">
        <f>X14*100+Y14&amp;"cm"</f>
        <v>203cm</v>
      </c>
      <c r="AN14" s="151"/>
      <c r="AO14" s="151"/>
      <c r="AP14" s="67"/>
    </row>
    <row r="15" spans="1:41" s="7" customFormat="1" ht="20.25">
      <c r="A15" s="3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4"/>
      <c r="T15" s="54"/>
      <c r="U15" s="52"/>
      <c r="V15" s="48"/>
      <c r="AL15" s="40"/>
      <c r="AM15" s="40"/>
      <c r="AN15" s="40"/>
      <c r="AO15" s="40"/>
    </row>
    <row r="16" spans="1:41" s="7" customFormat="1" ht="18">
      <c r="A16" s="18"/>
      <c r="B16" s="16"/>
      <c r="C16" s="12"/>
      <c r="E16" s="19"/>
      <c r="F16" s="19"/>
      <c r="G16" s="19"/>
      <c r="H16" s="20"/>
      <c r="I16" s="17"/>
      <c r="J16" s="20"/>
      <c r="K16" s="20"/>
      <c r="L16" s="20"/>
      <c r="R16" s="21"/>
      <c r="S16" s="40"/>
      <c r="T16" s="42"/>
      <c r="U16" s="22"/>
      <c r="V16" s="18"/>
      <c r="AL16" s="40"/>
      <c r="AM16" s="40"/>
      <c r="AN16" s="40"/>
      <c r="AO16" s="40"/>
    </row>
    <row r="17" spans="1:41" s="7" customFormat="1" ht="18">
      <c r="A17" s="18"/>
      <c r="B17" s="8"/>
      <c r="C17" s="5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11"/>
      <c r="P17" s="11"/>
      <c r="Q17" s="11"/>
      <c r="R17" s="11"/>
      <c r="S17" s="41"/>
      <c r="T17" s="146"/>
      <c r="U17" s="147"/>
      <c r="V17" s="18"/>
      <c r="W17" s="8"/>
      <c r="X17" s="9"/>
      <c r="Y17" s="12"/>
      <c r="Z17" s="3"/>
      <c r="AA17" s="3"/>
      <c r="AB17" s="3"/>
      <c r="AC17" s="3"/>
      <c r="AD17" s="3"/>
      <c r="AE17" s="3"/>
      <c r="AF17" s="3"/>
      <c r="AG17" s="3"/>
      <c r="AH17" s="3"/>
      <c r="AI17" s="3"/>
      <c r="AK17" s="10"/>
      <c r="AL17" s="40"/>
      <c r="AM17" s="148"/>
      <c r="AN17" s="149"/>
      <c r="AO17" s="150"/>
    </row>
    <row r="18" spans="1:41" s="7" customFormat="1" ht="18">
      <c r="A18" s="18"/>
      <c r="B18" s="23"/>
      <c r="C18" s="24"/>
      <c r="D18" s="24"/>
      <c r="E18" s="25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6"/>
      <c r="V18" s="18"/>
      <c r="AL18" s="21"/>
      <c r="AM18" s="21"/>
      <c r="AN18" s="21"/>
      <c r="AO18" s="21"/>
    </row>
    <row r="19" spans="1:22" s="7" customFormat="1" ht="18">
      <c r="A19" s="18"/>
      <c r="B19" s="23"/>
      <c r="C19" s="24"/>
      <c r="D19" s="24"/>
      <c r="E19" s="2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7"/>
      <c r="T19" s="15"/>
      <c r="U19" s="13"/>
      <c r="V19" s="18"/>
    </row>
    <row r="20" spans="1:41" s="7" customFormat="1" ht="18" customHeight="1">
      <c r="A20" s="18"/>
      <c r="V20" s="18"/>
      <c r="W20" s="18"/>
      <c r="X20" s="28"/>
      <c r="Y20" s="2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6"/>
      <c r="AK20" s="26"/>
      <c r="AL20" s="26"/>
      <c r="AM20" s="26"/>
      <c r="AN20" s="26"/>
      <c r="AO20" s="26"/>
    </row>
    <row r="21" spans="2:16" ht="18" customHeight="1">
      <c r="B21" s="29"/>
      <c r="C21" s="30"/>
      <c r="D21" s="30"/>
      <c r="E21" s="122"/>
      <c r="F21" s="123"/>
      <c r="G21" s="123"/>
      <c r="H21" s="123"/>
      <c r="I21" s="123"/>
      <c r="J21" s="123"/>
      <c r="K21" s="123"/>
      <c r="L21" s="123"/>
      <c r="M21" s="32"/>
      <c r="N21" s="32"/>
      <c r="O21" s="32"/>
      <c r="P21" s="32"/>
    </row>
    <row r="22" spans="2:16" ht="18" customHeight="1">
      <c r="B22" s="29"/>
      <c r="C22" s="30"/>
      <c r="D22" s="30"/>
      <c r="E22" s="123"/>
      <c r="F22" s="123"/>
      <c r="G22" s="123"/>
      <c r="H22" s="123"/>
      <c r="I22" s="123"/>
      <c r="J22" s="123"/>
      <c r="K22" s="123"/>
      <c r="L22" s="123"/>
      <c r="M22" s="31"/>
      <c r="N22" s="31"/>
      <c r="O22" s="31"/>
      <c r="P22" s="31"/>
    </row>
    <row r="23" spans="2:23" ht="18" customHeight="1">
      <c r="B23" s="29"/>
      <c r="C23" s="30"/>
      <c r="D23" s="30"/>
      <c r="E23" s="123"/>
      <c r="F23" s="123"/>
      <c r="G23" s="123"/>
      <c r="H23" s="123"/>
      <c r="I23" s="123"/>
      <c r="J23" s="123"/>
      <c r="K23" s="123"/>
      <c r="L23" s="123"/>
      <c r="M23" s="31"/>
      <c r="N23" s="31"/>
      <c r="O23" s="31"/>
      <c r="P23" s="31"/>
      <c r="Q23" s="33"/>
      <c r="R23" s="33"/>
      <c r="S23" s="33"/>
      <c r="T23" s="33"/>
      <c r="U23" s="33"/>
      <c r="V23" s="33"/>
      <c r="W23" s="33"/>
    </row>
    <row r="24" spans="2:23" ht="18" customHeight="1">
      <c r="B24" s="32"/>
      <c r="C24" s="5"/>
      <c r="D24" s="5"/>
      <c r="E24" s="123"/>
      <c r="F24" s="123"/>
      <c r="G24" s="123"/>
      <c r="H24" s="123"/>
      <c r="I24" s="123"/>
      <c r="J24" s="123"/>
      <c r="K24" s="123"/>
      <c r="L24" s="123"/>
      <c r="M24" s="31"/>
      <c r="N24" s="31"/>
      <c r="O24" s="31"/>
      <c r="P24" s="31"/>
      <c r="Q24" s="33"/>
      <c r="R24" s="33"/>
      <c r="S24" s="33"/>
      <c r="T24" s="33"/>
      <c r="U24" s="33"/>
      <c r="V24" s="34"/>
      <c r="W24" s="33"/>
    </row>
    <row r="25" spans="2:23" ht="18" customHeight="1">
      <c r="B25" s="32"/>
      <c r="C25" s="5"/>
      <c r="D25" s="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3"/>
      <c r="R25" s="33"/>
      <c r="S25" s="33"/>
      <c r="T25" s="33"/>
      <c r="U25" s="35"/>
      <c r="V25" s="33"/>
      <c r="W25" s="33"/>
    </row>
    <row r="26" spans="17:23" ht="18" customHeight="1">
      <c r="Q26" s="33"/>
      <c r="R26" s="33"/>
      <c r="S26" s="33"/>
      <c r="T26" s="33"/>
      <c r="U26" s="33"/>
      <c r="V26" s="33"/>
      <c r="W26" s="33"/>
    </row>
    <row r="27" spans="17:23" ht="18" customHeight="1">
      <c r="Q27" s="33"/>
      <c r="R27" s="33"/>
      <c r="S27" s="33"/>
      <c r="T27" s="33"/>
      <c r="U27" s="33"/>
      <c r="V27" s="33"/>
      <c r="W27" s="33"/>
    </row>
    <row r="28" spans="17:23" ht="18" customHeight="1">
      <c r="Q28" s="33"/>
      <c r="R28" s="33"/>
      <c r="S28" s="33"/>
      <c r="T28" s="33"/>
      <c r="U28" s="33"/>
      <c r="V28" s="33"/>
      <c r="W28" s="33"/>
    </row>
    <row r="29" spans="17:23" ht="18" customHeight="1">
      <c r="Q29" s="33"/>
      <c r="R29" s="33"/>
      <c r="S29" s="33"/>
      <c r="T29" s="33"/>
      <c r="U29" s="33"/>
      <c r="V29" s="33"/>
      <c r="W29" s="3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>
      <c r="A105" s="33"/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 selectLockedCells="1"/>
  <mergeCells count="17">
    <mergeCell ref="T8:U8"/>
    <mergeCell ref="AM7:AO7"/>
    <mergeCell ref="E21:L24"/>
    <mergeCell ref="T14:U14"/>
    <mergeCell ref="T17:U17"/>
    <mergeCell ref="AM17:AO17"/>
    <mergeCell ref="AM14:AO14"/>
    <mergeCell ref="T6:U6"/>
    <mergeCell ref="T11:U11"/>
    <mergeCell ref="AB2:AO2"/>
    <mergeCell ref="B2:AA2"/>
    <mergeCell ref="T4:U4"/>
    <mergeCell ref="T5:U5"/>
    <mergeCell ref="AM4:AO4"/>
    <mergeCell ref="AM9:AO9"/>
    <mergeCell ref="AM11:AP11"/>
    <mergeCell ref="T9:U9"/>
  </mergeCells>
  <printOptions/>
  <pageMargins left="0.75" right="0.75" top="1" bottom="1" header="0.5" footer="0.5"/>
  <pageSetup horizontalDpi="300" verticalDpi="300" orientation="portrait" paperSize="9" r:id="rId2"/>
  <ignoredErrors>
    <ignoredError sqref="B4:B13 W4:W12 W14:AO14" numberStoredAsText="1"/>
    <ignoredError sqref="T8:U13 AP4:AP13 AM4:AO12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Manners</dc:creator>
  <cp:keywords/>
  <dc:description/>
  <cp:lastModifiedBy>Julia Manners</cp:lastModifiedBy>
  <dcterms:created xsi:type="dcterms:W3CDTF">2003-08-13T11:25:00Z</dcterms:created>
  <dcterms:modified xsi:type="dcterms:W3CDTF">2006-02-14T14:22:11Z</dcterms:modified>
  <cp:category/>
  <cp:version/>
  <cp:contentType/>
  <cp:contentStatus/>
</cp:coreProperties>
</file>